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7905" tabRatio="397" activeTab="1"/>
  </bookViews>
  <sheets>
    <sheet name="JUNIOR" sheetId="1" r:id="rId1"/>
    <sheet name="SUB23" sheetId="2" r:id="rId2"/>
  </sheets>
  <definedNames>
    <definedName name="_xlnm.Print_Area" localSheetId="0">'JUNIOR'!$A$1:$P$40</definedName>
    <definedName name="_xlnm.Print_Area" localSheetId="1">'SUB23'!$A$1:$P$47</definedName>
  </definedNames>
  <calcPr fullCalcOnLoad="1"/>
</workbook>
</file>

<file path=xl/sharedStrings.xml><?xml version="1.0" encoding="utf-8"?>
<sst xmlns="http://schemas.openxmlformats.org/spreadsheetml/2006/main" count="255" uniqueCount="64">
  <si>
    <t>PALISTA</t>
  </si>
  <si>
    <t>K1H</t>
  </si>
  <si>
    <t>ALBERTO DIEZ-CANEDO</t>
  </si>
  <si>
    <t>K1D</t>
  </si>
  <si>
    <t>NURIA VILARRUBLA</t>
  </si>
  <si>
    <t>DAVID PEREZ</t>
  </si>
  <si>
    <t>PUESTO</t>
  </si>
  <si>
    <t>MILLAJE</t>
  </si>
  <si>
    <t>PTOS</t>
  </si>
  <si>
    <t>DESEMPATE</t>
  </si>
  <si>
    <t>RESULT.</t>
  </si>
  <si>
    <t>T. Base 1</t>
  </si>
  <si>
    <t>T. Base 2</t>
  </si>
  <si>
    <t>T. Base 3</t>
  </si>
  <si>
    <t>EKHI DIEZ</t>
  </si>
  <si>
    <t>MARC MORAGUES</t>
  </si>
  <si>
    <t>TELMO OLAZABAL</t>
  </si>
  <si>
    <t>BERNAT LAVAQUIOL</t>
  </si>
  <si>
    <t>C2</t>
  </si>
  <si>
    <t>MACO/MARZO</t>
  </si>
  <si>
    <t>DIEZ/PEREZ</t>
  </si>
  <si>
    <t>C1D</t>
  </si>
  <si>
    <t>JUAN MARTÍNEZ</t>
  </si>
  <si>
    <t>DAVID LLORENTE</t>
  </si>
  <si>
    <t>JORDI CADENA</t>
  </si>
  <si>
    <t>UNAI NABASKUES</t>
  </si>
  <si>
    <t>HASIER RODRIGUEZ</t>
  </si>
  <si>
    <t>MERITXELL RODRIGUEZ</t>
  </si>
  <si>
    <t>JULIA CUCHI</t>
  </si>
  <si>
    <t>LLUIS PARES</t>
  </si>
  <si>
    <t>LLUIS GONZALEZ</t>
  </si>
  <si>
    <t>ANNABEL VAN DER KNIJFF</t>
  </si>
  <si>
    <t>MIREN LAZKANO</t>
  </si>
  <si>
    <t>KLARA OLAZABAL</t>
  </si>
  <si>
    <t>MEDIA 2 MEJ. MILL.</t>
  </si>
  <si>
    <t>TOTAL 2 MEJORES</t>
  </si>
  <si>
    <t>MEJ. MILL.</t>
  </si>
  <si>
    <t>PRUEBA 1 SEO</t>
  </si>
  <si>
    <t>PRUEBA 2 FOIX</t>
  </si>
  <si>
    <t>PRUEBA 3 PAU</t>
  </si>
  <si>
    <t>XABIER JAUREGUI</t>
  </si>
  <si>
    <t>ANTIA LOIRA</t>
  </si>
  <si>
    <t>ANNEBEL VAN DER KNIFF</t>
  </si>
  <si>
    <t>AITOR GARMENDIA</t>
  </si>
  <si>
    <t>JOKIN SANCHEZ</t>
  </si>
  <si>
    <t>ADRIA MARTIN</t>
  </si>
  <si>
    <t>MIKEL ORMAZABAL</t>
  </si>
  <si>
    <t>ANNEBER VAN DER KNIFF</t>
  </si>
  <si>
    <t>IRENE EGUES</t>
  </si>
  <si>
    <t>IRENE BARBA</t>
  </si>
  <si>
    <t>BEÑAT LAZKANO</t>
  </si>
  <si>
    <t>IMANOL ESTEBAN</t>
  </si>
  <si>
    <t>LUIS FERNANDEZ</t>
  </si>
  <si>
    <t>POL AIXAS</t>
  </si>
  <si>
    <t>JORDI TEBE</t>
  </si>
  <si>
    <t>C1H</t>
  </si>
  <si>
    <t>PAU GANYET</t>
  </si>
  <si>
    <t>UNAI ARRESE-IGOR</t>
  </si>
  <si>
    <t>ANDREA GONZALEZ</t>
  </si>
  <si>
    <t>EDURNE GOMEZ</t>
  </si>
  <si>
    <t>CARMEN COSTA</t>
  </si>
  <si>
    <t>ARNAU EXPOSITO</t>
  </si>
  <si>
    <t>TABLA DE RESULTADOS PRUEBAS SELECCIÓN SUB23 PROVISIONAL</t>
  </si>
  <si>
    <t>TABLA DE RESULTADOS PRUEBAS SELECCIÓN JUNIOR PROVISIONAL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</si>
</sst>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ck"/>
      <right/>
      <top style="thick"/>
      <bottom/>
    </border>
    <border>
      <left style="thick"/>
      <right/>
      <top/>
      <bottom/>
    </border>
    <border>
      <left/>
      <right style="thin">
        <color theme="0"/>
      </right>
      <top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ck"/>
    </border>
    <border>
      <left/>
      <right style="hair"/>
      <top style="hair"/>
      <bottom style="thick"/>
    </border>
    <border>
      <left style="hair"/>
      <right style="hair"/>
      <top style="hair"/>
      <bottom/>
    </border>
    <border>
      <left/>
      <right style="thick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 style="hair"/>
      <top style="hair"/>
      <bottom style="medium"/>
    </border>
    <border>
      <left style="thin"/>
      <right style="thin"/>
      <top/>
      <bottom style="medium"/>
    </border>
    <border>
      <left style="hair"/>
      <right style="thin"/>
      <top style="hair"/>
      <bottom style="medium"/>
    </border>
    <border>
      <left style="medium"/>
      <right/>
      <top/>
      <bottom style="medium"/>
    </border>
    <border>
      <left style="hair"/>
      <right style="hair"/>
      <top style="hair"/>
      <bottom style="medium"/>
    </border>
    <border>
      <left/>
      <right style="hair"/>
      <top/>
      <bottom style="hair"/>
    </border>
    <border>
      <left/>
      <right style="hair"/>
      <top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 style="thick"/>
      <top/>
      <bottom style="hair"/>
    </border>
    <border>
      <left/>
      <right/>
      <top style="thick"/>
      <bottom/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medium"/>
      <top style="medium"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ck"/>
      <bottom/>
    </border>
    <border>
      <left style="thin">
        <color theme="0"/>
      </left>
      <right style="thick"/>
      <top style="thick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7" fillId="33" borderId="0" xfId="0" applyFont="1" applyFill="1" applyBorder="1" applyAlignment="1" applyProtection="1">
      <alignment/>
      <protection/>
    </xf>
    <xf numFmtId="0" fontId="37" fillId="33" borderId="1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 locked="0"/>
    </xf>
    <xf numFmtId="0" fontId="37" fillId="34" borderId="11" xfId="0" applyFont="1" applyFill="1" applyBorder="1" applyAlignment="1" applyProtection="1">
      <alignment vertical="center"/>
      <protection locked="0"/>
    </xf>
    <xf numFmtId="0" fontId="37" fillId="33" borderId="12" xfId="0" applyFont="1" applyFill="1" applyBorder="1" applyAlignment="1" applyProtection="1">
      <alignment/>
      <protection locked="0"/>
    </xf>
    <xf numFmtId="0" fontId="37" fillId="33" borderId="10" xfId="0" applyFont="1" applyFill="1" applyBorder="1" applyAlignment="1" applyProtection="1">
      <alignment/>
      <protection locked="0"/>
    </xf>
    <xf numFmtId="0" fontId="37" fillId="33" borderId="0" xfId="0" applyFont="1" applyFill="1" applyBorder="1" applyAlignment="1" applyProtection="1">
      <alignment/>
      <protection locked="0"/>
    </xf>
    <xf numFmtId="0" fontId="37" fillId="33" borderId="13" xfId="0" applyFont="1" applyFill="1" applyBorder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14" xfId="0" applyFont="1" applyBorder="1" applyAlignment="1" applyProtection="1">
      <alignment horizontal="left" vertical="center"/>
      <protection/>
    </xf>
    <xf numFmtId="0" fontId="38" fillId="0" borderId="15" xfId="0" applyFont="1" applyBorder="1" applyAlignment="1" applyProtection="1">
      <alignment horizontal="left" vertical="center"/>
      <protection/>
    </xf>
    <xf numFmtId="0" fontId="37" fillId="33" borderId="13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 horizontal="right"/>
      <protection/>
    </xf>
    <xf numFmtId="0" fontId="38" fillId="0" borderId="16" xfId="0" applyFont="1" applyBorder="1" applyAlignment="1" applyProtection="1">
      <alignment vertical="center"/>
      <protection/>
    </xf>
    <xf numFmtId="0" fontId="38" fillId="0" borderId="17" xfId="0" applyFont="1" applyBorder="1" applyAlignment="1" applyProtection="1">
      <alignment horizontal="center" vertical="center"/>
      <protection/>
    </xf>
    <xf numFmtId="0" fontId="38" fillId="0" borderId="18" xfId="0" applyFont="1" applyBorder="1" applyAlignment="1" applyProtection="1">
      <alignment horizontal="center" vertical="center"/>
      <protection/>
    </xf>
    <xf numFmtId="0" fontId="38" fillId="35" borderId="19" xfId="0" applyFont="1" applyFill="1" applyBorder="1" applyAlignment="1" applyProtection="1">
      <alignment horizontal="center" vertical="center"/>
      <protection locked="0"/>
    </xf>
    <xf numFmtId="2" fontId="38" fillId="36" borderId="20" xfId="0" applyNumberFormat="1" applyFont="1" applyFill="1" applyBorder="1" applyAlignment="1" applyProtection="1">
      <alignment vertical="center"/>
      <protection locked="0"/>
    </xf>
    <xf numFmtId="2" fontId="38" fillId="36" borderId="21" xfId="0" applyNumberFormat="1" applyFont="1" applyFill="1" applyBorder="1" applyAlignment="1" applyProtection="1">
      <alignment vertical="center"/>
      <protection locked="0"/>
    </xf>
    <xf numFmtId="2" fontId="38" fillId="36" borderId="22" xfId="0" applyNumberFormat="1" applyFont="1" applyFill="1" applyBorder="1" applyAlignment="1" applyProtection="1">
      <alignment vertical="center"/>
      <protection locked="0"/>
    </xf>
    <xf numFmtId="2" fontId="38" fillId="36" borderId="23" xfId="0" applyNumberFormat="1" applyFont="1" applyFill="1" applyBorder="1" applyAlignment="1" applyProtection="1">
      <alignment vertical="center"/>
      <protection locked="0"/>
    </xf>
    <xf numFmtId="164" fontId="38" fillId="0" borderId="16" xfId="0" applyNumberFormat="1" applyFont="1" applyBorder="1" applyAlignment="1" applyProtection="1">
      <alignment vertical="center"/>
      <protection/>
    </xf>
    <xf numFmtId="0" fontId="38" fillId="0" borderId="24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center" vertical="center"/>
      <protection locked="0"/>
    </xf>
    <xf numFmtId="164" fontId="38" fillId="0" borderId="0" xfId="0" applyNumberFormat="1" applyFont="1" applyBorder="1" applyAlignment="1" applyProtection="1">
      <alignment horizontal="center" vertical="center"/>
      <protection locked="0"/>
    </xf>
    <xf numFmtId="2" fontId="38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7" fillId="33" borderId="25" xfId="0" applyFont="1" applyFill="1" applyBorder="1" applyAlignment="1" applyProtection="1">
      <alignment horizontal="center"/>
      <protection/>
    </xf>
    <xf numFmtId="0" fontId="37" fillId="34" borderId="26" xfId="0" applyFont="1" applyFill="1" applyBorder="1" applyAlignment="1" applyProtection="1">
      <alignment vertical="center"/>
      <protection locked="0"/>
    </xf>
    <xf numFmtId="0" fontId="37" fillId="33" borderId="27" xfId="0" applyFont="1" applyFill="1" applyBorder="1" applyAlignment="1" applyProtection="1">
      <alignment/>
      <protection locked="0"/>
    </xf>
    <xf numFmtId="0" fontId="37" fillId="33" borderId="28" xfId="0" applyFont="1" applyFill="1" applyBorder="1" applyAlignment="1" applyProtection="1">
      <alignment horizontal="center"/>
      <protection/>
    </xf>
    <xf numFmtId="0" fontId="38" fillId="0" borderId="29" xfId="0" applyFont="1" applyBorder="1" applyAlignment="1" applyProtection="1">
      <alignment horizontal="left" vertical="center"/>
      <protection/>
    </xf>
    <xf numFmtId="0" fontId="38" fillId="0" borderId="30" xfId="0" applyFont="1" applyBorder="1" applyAlignment="1" applyProtection="1">
      <alignment horizontal="left" vertical="center"/>
      <protection/>
    </xf>
    <xf numFmtId="2" fontId="38" fillId="36" borderId="31" xfId="0" applyNumberFormat="1" applyFont="1" applyFill="1" applyBorder="1" applyAlignment="1" applyProtection="1">
      <alignment vertical="center"/>
      <protection locked="0"/>
    </xf>
    <xf numFmtId="0" fontId="38" fillId="0" borderId="32" xfId="0" applyFont="1" applyBorder="1" applyAlignment="1" applyProtection="1">
      <alignment horizontal="center" vertical="center"/>
      <protection/>
    </xf>
    <xf numFmtId="164" fontId="38" fillId="0" borderId="33" xfId="0" applyNumberFormat="1" applyFont="1" applyBorder="1" applyAlignment="1" applyProtection="1">
      <alignment vertical="center"/>
      <protection/>
    </xf>
    <xf numFmtId="0" fontId="38" fillId="0" borderId="33" xfId="0" applyFont="1" applyBorder="1" applyAlignment="1" applyProtection="1">
      <alignment vertical="center"/>
      <protection/>
    </xf>
    <xf numFmtId="2" fontId="38" fillId="36" borderId="34" xfId="0" applyNumberFormat="1" applyFont="1" applyFill="1" applyBorder="1" applyAlignment="1" applyProtection="1">
      <alignment vertical="center"/>
      <protection locked="0"/>
    </xf>
    <xf numFmtId="0" fontId="38" fillId="35" borderId="35" xfId="0" applyFont="1" applyFill="1" applyBorder="1" applyAlignment="1" applyProtection="1">
      <alignment horizontal="center" vertical="center"/>
      <protection locked="0"/>
    </xf>
    <xf numFmtId="164" fontId="38" fillId="0" borderId="36" xfId="0" applyNumberFormat="1" applyFont="1" applyBorder="1" applyAlignment="1" applyProtection="1">
      <alignment vertical="center"/>
      <protection/>
    </xf>
    <xf numFmtId="0" fontId="38" fillId="0" borderId="36" xfId="0" applyFont="1" applyBorder="1" applyAlignment="1" applyProtection="1">
      <alignment vertical="center"/>
      <protection/>
    </xf>
    <xf numFmtId="0" fontId="37" fillId="34" borderId="26" xfId="0" applyFont="1" applyFill="1" applyBorder="1" applyAlignment="1" applyProtection="1">
      <alignment vertical="center"/>
      <protection/>
    </xf>
    <xf numFmtId="0" fontId="37" fillId="33" borderId="27" xfId="0" applyFont="1" applyFill="1" applyBorder="1" applyAlignment="1" applyProtection="1">
      <alignment/>
      <protection/>
    </xf>
    <xf numFmtId="0" fontId="38" fillId="0" borderId="29" xfId="0" applyFont="1" applyBorder="1" applyAlignment="1" applyProtection="1">
      <alignment/>
      <protection locked="0"/>
    </xf>
    <xf numFmtId="0" fontId="38" fillId="0" borderId="27" xfId="0" applyFont="1" applyBorder="1" applyAlignment="1" applyProtection="1">
      <alignment horizontal="left" vertical="center"/>
      <protection/>
    </xf>
    <xf numFmtId="0" fontId="38" fillId="0" borderId="27" xfId="0" applyFont="1" applyBorder="1" applyAlignment="1" applyProtection="1">
      <alignment/>
      <protection locked="0"/>
    </xf>
    <xf numFmtId="0" fontId="38" fillId="0" borderId="37" xfId="0" applyFont="1" applyBorder="1" applyAlignment="1" applyProtection="1">
      <alignment/>
      <protection locked="0"/>
    </xf>
    <xf numFmtId="0" fontId="38" fillId="0" borderId="38" xfId="0" applyFont="1" applyBorder="1" applyAlignment="1" applyProtection="1">
      <alignment horizontal="center" vertical="center"/>
      <protection/>
    </xf>
    <xf numFmtId="1" fontId="39" fillId="0" borderId="39" xfId="0" applyNumberFormat="1" applyFont="1" applyBorder="1" applyAlignment="1" applyProtection="1">
      <alignment horizontal="center" vertical="center"/>
      <protection locked="0"/>
    </xf>
    <xf numFmtId="1" fontId="37" fillId="33" borderId="0" xfId="0" applyNumberFormat="1" applyFont="1" applyFill="1" applyBorder="1" applyAlignment="1" applyProtection="1">
      <alignment/>
      <protection/>
    </xf>
    <xf numFmtId="1" fontId="39" fillId="0" borderId="40" xfId="0" applyNumberFormat="1" applyFont="1" applyBorder="1" applyAlignment="1" applyProtection="1">
      <alignment horizontal="center" vertical="center"/>
      <protection locked="0"/>
    </xf>
    <xf numFmtId="1" fontId="38" fillId="0" borderId="0" xfId="0" applyNumberFormat="1" applyFont="1" applyBorder="1" applyAlignment="1" applyProtection="1">
      <alignment horizontal="center" vertical="center"/>
      <protection locked="0"/>
    </xf>
    <xf numFmtId="1" fontId="38" fillId="0" borderId="0" xfId="0" applyNumberFormat="1" applyFont="1" applyAlignment="1" applyProtection="1">
      <alignment/>
      <protection locked="0"/>
    </xf>
    <xf numFmtId="1" fontId="37" fillId="33" borderId="28" xfId="0" applyNumberFormat="1" applyFont="1" applyFill="1" applyBorder="1" applyAlignment="1" applyProtection="1">
      <alignment horizontal="center"/>
      <protection/>
    </xf>
    <xf numFmtId="1" fontId="38" fillId="0" borderId="41" xfId="0" applyNumberFormat="1" applyFont="1" applyBorder="1" applyAlignment="1" applyProtection="1">
      <alignment horizontal="center" vertical="center"/>
      <protection locked="0"/>
    </xf>
    <xf numFmtId="1" fontId="38" fillId="0" borderId="42" xfId="0" applyNumberFormat="1" applyFont="1" applyBorder="1" applyAlignment="1" applyProtection="1">
      <alignment horizontal="center" vertical="center"/>
      <protection locked="0"/>
    </xf>
    <xf numFmtId="1" fontId="38" fillId="0" borderId="0" xfId="0" applyNumberFormat="1" applyFont="1" applyFill="1" applyAlignment="1" applyProtection="1">
      <alignment/>
      <protection locked="0"/>
    </xf>
    <xf numFmtId="1" fontId="37" fillId="33" borderId="25" xfId="0" applyNumberFormat="1" applyFont="1" applyFill="1" applyBorder="1" applyAlignment="1" applyProtection="1">
      <alignment horizontal="center"/>
      <protection/>
    </xf>
    <xf numFmtId="1" fontId="38" fillId="0" borderId="43" xfId="0" applyNumberFormat="1" applyFont="1" applyBorder="1" applyAlignment="1" applyProtection="1">
      <alignment horizontal="center" vertical="center"/>
      <protection locked="0"/>
    </xf>
    <xf numFmtId="0" fontId="38" fillId="0" borderId="44" xfId="0" applyFont="1" applyFill="1" applyBorder="1" applyAlignment="1" applyProtection="1">
      <alignment horizontal="center"/>
      <protection locked="0"/>
    </xf>
    <xf numFmtId="0" fontId="37" fillId="37" borderId="45" xfId="0" applyFont="1" applyFill="1" applyBorder="1" applyAlignment="1" applyProtection="1">
      <alignment horizontal="center"/>
      <protection locked="0"/>
    </xf>
    <xf numFmtId="0" fontId="37" fillId="37" borderId="46" xfId="0" applyFont="1" applyFill="1" applyBorder="1" applyAlignment="1" applyProtection="1">
      <alignment horizontal="center"/>
      <protection locked="0"/>
    </xf>
    <xf numFmtId="0" fontId="37" fillId="38" borderId="45" xfId="0" applyFont="1" applyFill="1" applyBorder="1" applyAlignment="1" applyProtection="1">
      <alignment horizontal="center" vertical="center" wrapText="1"/>
      <protection/>
    </xf>
    <xf numFmtId="0" fontId="37" fillId="38" borderId="47" xfId="0" applyFont="1" applyFill="1" applyBorder="1" applyAlignment="1" applyProtection="1">
      <alignment horizontal="center" vertical="center" wrapText="1"/>
      <protection/>
    </xf>
    <xf numFmtId="0" fontId="37" fillId="34" borderId="45" xfId="0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7" fillId="37" borderId="45" xfId="0" applyFont="1" applyFill="1" applyBorder="1" applyAlignment="1" applyProtection="1">
      <alignment horizontal="center"/>
      <protection/>
    </xf>
    <xf numFmtId="0" fontId="37" fillId="37" borderId="46" xfId="0" applyFont="1" applyFill="1" applyBorder="1" applyAlignment="1" applyProtection="1">
      <alignment horizontal="center"/>
      <protection/>
    </xf>
    <xf numFmtId="0" fontId="37" fillId="37" borderId="48" xfId="0" applyFont="1" applyFill="1" applyBorder="1" applyAlignment="1" applyProtection="1">
      <alignment horizontal="center"/>
      <protection locked="0"/>
    </xf>
    <xf numFmtId="0" fontId="37" fillId="37" borderId="49" xfId="0" applyFont="1" applyFill="1" applyBorder="1" applyAlignment="1" applyProtection="1">
      <alignment horizontal="center"/>
      <protection locked="0"/>
    </xf>
    <xf numFmtId="0" fontId="37" fillId="38" borderId="48" xfId="0" applyFont="1" applyFill="1" applyBorder="1" applyAlignment="1" applyProtection="1">
      <alignment horizontal="center" vertical="center" wrapText="1"/>
      <protection/>
    </xf>
    <xf numFmtId="0" fontId="38" fillId="0" borderId="50" xfId="0" applyFont="1" applyFill="1" applyBorder="1" applyAlignment="1" applyProtection="1">
      <alignment horizontal="center"/>
      <protection locked="0"/>
    </xf>
    <xf numFmtId="0" fontId="37" fillId="34" borderId="4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45"/>
  <sheetViews>
    <sheetView zoomScalePageLayoutView="0" workbookViewId="0" topLeftCell="A16">
      <selection activeCell="N30" sqref="N30"/>
    </sheetView>
  </sheetViews>
  <sheetFormatPr defaultColWidth="11.421875" defaultRowHeight="15"/>
  <cols>
    <col min="1" max="1" width="17.8515625" style="3" bestFit="1" customWidth="1"/>
    <col min="2" max="2" width="6.57421875" style="3" bestFit="1" customWidth="1"/>
    <col min="3" max="3" width="6.00390625" style="3" customWidth="1"/>
    <col min="4" max="4" width="4.28125" style="3" bestFit="1" customWidth="1"/>
    <col min="5" max="6" width="6.57421875" style="3" bestFit="1" customWidth="1"/>
    <col min="7" max="7" width="6.00390625" style="3" bestFit="1" customWidth="1"/>
    <col min="8" max="8" width="4.28125" style="3" bestFit="1" customWidth="1"/>
    <col min="9" max="10" width="6.57421875" style="3" bestFit="1" customWidth="1"/>
    <col min="11" max="11" width="6.00390625" style="3" bestFit="1" customWidth="1"/>
    <col min="12" max="12" width="4.28125" style="3" bestFit="1" customWidth="1"/>
    <col min="13" max="13" width="6.57421875" style="3" bestFit="1" customWidth="1"/>
    <col min="14" max="14" width="6.7109375" style="3" customWidth="1"/>
    <col min="15" max="16" width="14.140625" style="56" bestFit="1" customWidth="1"/>
    <col min="17" max="16384" width="11.421875" style="3" customWidth="1"/>
  </cols>
  <sheetData>
    <row r="1" spans="1:16" ht="11.25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2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1.25">
      <c r="A3" s="45" t="s">
        <v>1</v>
      </c>
      <c r="B3" s="68" t="s">
        <v>37</v>
      </c>
      <c r="C3" s="68"/>
      <c r="D3" s="68"/>
      <c r="E3" s="68"/>
      <c r="F3" s="68" t="s">
        <v>38</v>
      </c>
      <c r="G3" s="68"/>
      <c r="H3" s="68"/>
      <c r="I3" s="68"/>
      <c r="J3" s="68" t="s">
        <v>39</v>
      </c>
      <c r="K3" s="68"/>
      <c r="L3" s="68"/>
      <c r="M3" s="68"/>
      <c r="N3" s="66" t="s">
        <v>35</v>
      </c>
      <c r="O3" s="71" t="s">
        <v>9</v>
      </c>
      <c r="P3" s="72"/>
    </row>
    <row r="4" spans="1:16" ht="11.25">
      <c r="A4" s="46" t="s">
        <v>0</v>
      </c>
      <c r="B4" s="2" t="s">
        <v>10</v>
      </c>
      <c r="C4" s="1" t="s">
        <v>6</v>
      </c>
      <c r="D4" s="1" t="s">
        <v>8</v>
      </c>
      <c r="E4" s="12" t="s">
        <v>7</v>
      </c>
      <c r="F4" s="2" t="s">
        <v>10</v>
      </c>
      <c r="G4" s="1" t="s">
        <v>6</v>
      </c>
      <c r="H4" s="1" t="s">
        <v>8</v>
      </c>
      <c r="I4" s="12" t="s">
        <v>7</v>
      </c>
      <c r="J4" s="2" t="s">
        <v>10</v>
      </c>
      <c r="K4" s="1" t="s">
        <v>6</v>
      </c>
      <c r="L4" s="1" t="s">
        <v>8</v>
      </c>
      <c r="M4" s="12" t="s">
        <v>7</v>
      </c>
      <c r="N4" s="67"/>
      <c r="O4" s="53" t="s">
        <v>34</v>
      </c>
      <c r="P4" s="57" t="s">
        <v>36</v>
      </c>
    </row>
    <row r="5" spans="1:16" ht="12">
      <c r="A5" s="47" t="s">
        <v>25</v>
      </c>
      <c r="B5" s="18">
        <v>95.43</v>
      </c>
      <c r="C5" s="15">
        <f>RANK(B5,B$5:B$10,1)</f>
        <v>1</v>
      </c>
      <c r="D5" s="15" t="str">
        <f>IF(C5=1,"0",C5)</f>
        <v>0</v>
      </c>
      <c r="E5" s="22">
        <f>(B5*1000)/B$43</f>
        <v>1068.7646992944337</v>
      </c>
      <c r="F5" s="18">
        <v>99.08</v>
      </c>
      <c r="G5" s="15">
        <f>RANK(F5,F$5:F$10,1)</f>
        <v>1</v>
      </c>
      <c r="H5" s="15" t="str">
        <f>IF(G5=1,"0",G5)</f>
        <v>0</v>
      </c>
      <c r="I5" s="14">
        <f>(F5*1000)/B$44</f>
        <v>1098.3261279237336</v>
      </c>
      <c r="J5" s="19">
        <v>98.97</v>
      </c>
      <c r="K5" s="16">
        <f>RANK(J5,J$5:J$10,1)</f>
        <v>1</v>
      </c>
      <c r="L5" s="15" t="str">
        <f aca="true" t="shared" si="0" ref="L5:L10">IF(K5=1,"0",K5)</f>
        <v>0</v>
      </c>
      <c r="M5" s="14">
        <f>(J5*1000)/B$45</f>
        <v>1148.9435802182493</v>
      </c>
      <c r="N5" s="17">
        <f aca="true" t="shared" si="1" ref="N5:N10">D5+H5+L5-MAX(D5,H5,L5)</f>
        <v>0</v>
      </c>
      <c r="O5" s="52">
        <f>(E5+I5+M5-MAX(E5,I5,M5))/2</f>
        <v>1083.5454136090837</v>
      </c>
      <c r="P5" s="58">
        <f>MIN(E5,I5,M5)</f>
        <v>1068.7646992944337</v>
      </c>
    </row>
    <row r="6" spans="1:16" ht="12">
      <c r="A6" s="49" t="s">
        <v>24</v>
      </c>
      <c r="B6" s="18">
        <v>98.04</v>
      </c>
      <c r="C6" s="15">
        <f>RANK(B6,B$5:B$10,1)</f>
        <v>3</v>
      </c>
      <c r="D6" s="15">
        <f>IF(C6=1,"0",C6)</f>
        <v>3</v>
      </c>
      <c r="E6" s="22">
        <f>(B6*1000)/B$43</f>
        <v>1097.995296225781</v>
      </c>
      <c r="F6" s="18">
        <v>102.15</v>
      </c>
      <c r="G6" s="15">
        <f>RANK(F6,F$5:F$10,1)</f>
        <v>3</v>
      </c>
      <c r="H6" s="15">
        <f>IF(G6=1,"0",G6)</f>
        <v>3</v>
      </c>
      <c r="I6" s="14">
        <f>(F6*1000)/B$44</f>
        <v>1132.3578317259728</v>
      </c>
      <c r="J6" s="19">
        <v>106.18</v>
      </c>
      <c r="K6" s="16">
        <f>RANK(J6,J$5:J$10,1)</f>
        <v>2</v>
      </c>
      <c r="L6" s="15">
        <f>IF(K6=1,"0",K6)</f>
        <v>2</v>
      </c>
      <c r="M6" s="14">
        <f>(J6*1000)/B$45</f>
        <v>1232.6445321569538</v>
      </c>
      <c r="N6" s="17">
        <f>D6+H6+L6-MAX(D6,H6,L6)</f>
        <v>5</v>
      </c>
      <c r="O6" s="52">
        <f>(E6+I6)/2</f>
        <v>1115.176563975877</v>
      </c>
      <c r="P6" s="58">
        <f>MIN(E6,I6,M6)</f>
        <v>1097.995296225781</v>
      </c>
    </row>
    <row r="7" spans="1:16" ht="12">
      <c r="A7" s="48" t="s">
        <v>22</v>
      </c>
      <c r="B7" s="18">
        <v>96.2</v>
      </c>
      <c r="C7" s="15">
        <f>RANK(B7,B$5:B$10,1)</f>
        <v>2</v>
      </c>
      <c r="D7" s="15">
        <f>IF(C7=1,"0",C7)</f>
        <v>2</v>
      </c>
      <c r="E7" s="22">
        <f>(B7*1000)/B$43</f>
        <v>1077.3882853623024</v>
      </c>
      <c r="F7" s="18"/>
      <c r="G7" s="15">
        <v>6</v>
      </c>
      <c r="H7" s="15">
        <f>IF(G7=1,"0",G7)</f>
        <v>6</v>
      </c>
      <c r="I7" s="14"/>
      <c r="J7" s="19">
        <v>154.11</v>
      </c>
      <c r="K7" s="23">
        <f>RANK(J7,J$5:J$10,1)</f>
        <v>3</v>
      </c>
      <c r="L7" s="15">
        <f>IF(K7=1,"0",K7)</f>
        <v>3</v>
      </c>
      <c r="M7" s="14">
        <f>(J7*1000)/B$45</f>
        <v>1789.0643139075924</v>
      </c>
      <c r="N7" s="17">
        <f>D7+H7+L7-MAX(D7,H7,L7)</f>
        <v>5</v>
      </c>
      <c r="O7" s="52">
        <f>(E7+M7)/2</f>
        <v>1433.2262996349473</v>
      </c>
      <c r="P7" s="58">
        <f>MIN(E7,I7,M7)</f>
        <v>1077.3882853623024</v>
      </c>
    </row>
    <row r="8" spans="1:16" ht="12">
      <c r="A8" s="49" t="s">
        <v>23</v>
      </c>
      <c r="B8" s="18">
        <v>105.65</v>
      </c>
      <c r="C8" s="15">
        <f>RANK(B8,B$5:B$10,1)</f>
        <v>4</v>
      </c>
      <c r="D8" s="15">
        <f>IF(C8=1,"0",C8)</f>
        <v>4</v>
      </c>
      <c r="E8" s="22">
        <f>(B8*1000)/B$43</f>
        <v>1183.2232052861461</v>
      </c>
      <c r="F8" s="18">
        <v>102.06</v>
      </c>
      <c r="G8" s="15">
        <f>RANK(F8,F$5:F$10,1)</f>
        <v>2</v>
      </c>
      <c r="H8" s="15">
        <f>IF(G8=1,"0",G8)</f>
        <v>2</v>
      </c>
      <c r="I8" s="14">
        <f>(F8*1000)/B$44</f>
        <v>1131.3601596275357</v>
      </c>
      <c r="J8" s="19"/>
      <c r="K8" s="23">
        <v>4</v>
      </c>
      <c r="L8" s="15">
        <f t="shared" si="0"/>
        <v>4</v>
      </c>
      <c r="M8" s="14"/>
      <c r="N8" s="17">
        <f t="shared" si="1"/>
        <v>6</v>
      </c>
      <c r="O8" s="52">
        <f>(E8+I8)/2</f>
        <v>1157.291682456841</v>
      </c>
      <c r="P8" s="58">
        <f>MIN(E8,I8,M8)</f>
        <v>1131.3601596275357</v>
      </c>
    </row>
    <row r="9" spans="1:16" ht="12">
      <c r="A9" s="49" t="s">
        <v>26</v>
      </c>
      <c r="B9" s="18"/>
      <c r="C9" s="15">
        <v>5</v>
      </c>
      <c r="D9" s="15">
        <f>IF(C9=1,"0",C9)</f>
        <v>5</v>
      </c>
      <c r="E9" s="22"/>
      <c r="F9" s="18">
        <v>104.34</v>
      </c>
      <c r="G9" s="15">
        <f>RANK(F9,F$5:F$10,1)</f>
        <v>4</v>
      </c>
      <c r="H9" s="15">
        <f>IF(G9=1,"0",G9)</f>
        <v>4</v>
      </c>
      <c r="I9" s="14">
        <f>(F9*1000)/B$44</f>
        <v>1156.634519454606</v>
      </c>
      <c r="J9" s="19"/>
      <c r="K9" s="23">
        <v>6</v>
      </c>
      <c r="L9" s="15">
        <f t="shared" si="0"/>
        <v>6</v>
      </c>
      <c r="M9" s="14"/>
      <c r="N9" s="17">
        <f t="shared" si="1"/>
        <v>9</v>
      </c>
      <c r="O9" s="52">
        <f>(E9+I9+M9-MAX(E9,I9,M9))/2</f>
        <v>0</v>
      </c>
      <c r="P9" s="58">
        <f>MIN(E9,I9,M9)</f>
        <v>1156.634519454606</v>
      </c>
    </row>
    <row r="10" spans="1:16" ht="12.75" thickBot="1">
      <c r="A10" s="50" t="s">
        <v>57</v>
      </c>
      <c r="B10" s="37"/>
      <c r="C10" s="38">
        <v>99</v>
      </c>
      <c r="D10" s="38">
        <v>99</v>
      </c>
      <c r="E10" s="39"/>
      <c r="F10" s="37"/>
      <c r="G10" s="38">
        <v>5</v>
      </c>
      <c r="H10" s="38">
        <v>5</v>
      </c>
      <c r="I10" s="40"/>
      <c r="J10" s="41"/>
      <c r="K10" s="51">
        <v>5</v>
      </c>
      <c r="L10" s="38">
        <f t="shared" si="0"/>
        <v>5</v>
      </c>
      <c r="M10" s="40"/>
      <c r="N10" s="42">
        <f t="shared" si="1"/>
        <v>10</v>
      </c>
      <c r="O10" s="52">
        <f>(E10+I10+M10-MAX(E10,I10,M10))/2</f>
        <v>0</v>
      </c>
      <c r="P10" s="59">
        <f>MIN(E10,I10,M10)</f>
        <v>0</v>
      </c>
    </row>
    <row r="11" spans="1:16" ht="12" thickBo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60"/>
    </row>
    <row r="12" spans="1:16" ht="12" customHeight="1" thickTop="1">
      <c r="A12" s="4" t="s">
        <v>3</v>
      </c>
      <c r="B12" s="77" t="s">
        <v>37</v>
      </c>
      <c r="C12" s="77"/>
      <c r="D12" s="77"/>
      <c r="E12" s="77"/>
      <c r="F12" s="77" t="s">
        <v>38</v>
      </c>
      <c r="G12" s="77"/>
      <c r="H12" s="77"/>
      <c r="I12" s="77"/>
      <c r="J12" s="77" t="s">
        <v>39</v>
      </c>
      <c r="K12" s="77"/>
      <c r="L12" s="77"/>
      <c r="M12" s="77"/>
      <c r="N12" s="75" t="s">
        <v>35</v>
      </c>
      <c r="O12" s="73" t="s">
        <v>9</v>
      </c>
      <c r="P12" s="74"/>
    </row>
    <row r="13" spans="1:16" ht="11.25">
      <c r="A13" s="5" t="s">
        <v>0</v>
      </c>
      <c r="B13" s="6" t="s">
        <v>10</v>
      </c>
      <c r="C13" s="7" t="s">
        <v>6</v>
      </c>
      <c r="D13" s="7" t="s">
        <v>8</v>
      </c>
      <c r="E13" s="8" t="s">
        <v>7</v>
      </c>
      <c r="F13" s="6" t="s">
        <v>10</v>
      </c>
      <c r="G13" s="7" t="s">
        <v>6</v>
      </c>
      <c r="H13" s="7" t="s">
        <v>8</v>
      </c>
      <c r="I13" s="8" t="s">
        <v>7</v>
      </c>
      <c r="J13" s="6" t="s">
        <v>10</v>
      </c>
      <c r="K13" s="7" t="s">
        <v>6</v>
      </c>
      <c r="L13" s="7" t="s">
        <v>8</v>
      </c>
      <c r="M13" s="8" t="s">
        <v>7</v>
      </c>
      <c r="N13" s="67"/>
      <c r="O13" s="53" t="s">
        <v>34</v>
      </c>
      <c r="P13" s="61" t="s">
        <v>36</v>
      </c>
    </row>
    <row r="14" spans="1:16" ht="12">
      <c r="A14" s="10" t="s">
        <v>28</v>
      </c>
      <c r="B14" s="18">
        <v>110.34</v>
      </c>
      <c r="C14" s="15">
        <f>RANK(B14,B$14:B$22,1)</f>
        <v>1</v>
      </c>
      <c r="D14" s="15" t="str">
        <f aca="true" t="shared" si="2" ref="D14:D22">IF(C14=1,"0",C14)</f>
        <v>0</v>
      </c>
      <c r="E14" s="22">
        <f aca="true" t="shared" si="3" ref="E14:E20">(B14*1000)/B$43</f>
        <v>1235.7486840631648</v>
      </c>
      <c r="F14" s="18">
        <v>163.01</v>
      </c>
      <c r="G14" s="15">
        <f>RANK(F14,F$14:F$22,1)</f>
        <v>1</v>
      </c>
      <c r="H14" s="15" t="str">
        <f>IF(G14=1,"0",G14)</f>
        <v>0</v>
      </c>
      <c r="I14" s="14">
        <f>(F14*1000)/B$44</f>
        <v>1807.0058751801353</v>
      </c>
      <c r="J14" s="18">
        <v>113.38</v>
      </c>
      <c r="K14" s="15">
        <f>RANK(J14,J$14:J$22,1)</f>
        <v>1</v>
      </c>
      <c r="L14" s="15" t="str">
        <f aca="true" t="shared" si="4" ref="L14:L22">IF(K14=1,"0",K14)</f>
        <v>0</v>
      </c>
      <c r="M14" s="14">
        <f>(J14*1000)/B$45</f>
        <v>1316.2293940097516</v>
      </c>
      <c r="N14" s="17">
        <f aca="true" t="shared" si="5" ref="N14:N22">D14+H14+L14-MAX(D14,H14,L14)</f>
        <v>0</v>
      </c>
      <c r="O14" s="52">
        <f aca="true" t="shared" si="6" ref="O14:O22">(E14+I14+M14-MAX(E14,I14,M14))/2</f>
        <v>1275.989039036458</v>
      </c>
      <c r="P14" s="62">
        <f aca="true" t="shared" si="7" ref="P14:P22">MIN(E14,I14,M14)</f>
        <v>1235.7486840631648</v>
      </c>
    </row>
    <row r="15" spans="1:16" ht="12">
      <c r="A15" s="10" t="s">
        <v>47</v>
      </c>
      <c r="B15" s="18">
        <v>110.94</v>
      </c>
      <c r="C15" s="15">
        <f>RANK(B15,B$14:B$22,1)</f>
        <v>2</v>
      </c>
      <c r="D15" s="15">
        <f t="shared" si="2"/>
        <v>2</v>
      </c>
      <c r="E15" s="22">
        <f t="shared" si="3"/>
        <v>1242.468361518647</v>
      </c>
      <c r="F15" s="18"/>
      <c r="G15" s="15">
        <v>7</v>
      </c>
      <c r="H15" s="15">
        <f>IF(G15=1,"0",G15)</f>
        <v>7</v>
      </c>
      <c r="I15" s="14"/>
      <c r="J15" s="19">
        <v>113.84</v>
      </c>
      <c r="K15" s="15">
        <f>RANK(J15,J$14:J$22,1)</f>
        <v>3</v>
      </c>
      <c r="L15" s="15">
        <f t="shared" si="4"/>
        <v>3</v>
      </c>
      <c r="M15" s="14">
        <f>(J15*1000)/B$45</f>
        <v>1321.569537961458</v>
      </c>
      <c r="N15" s="17">
        <f t="shared" si="5"/>
        <v>5</v>
      </c>
      <c r="O15" s="52">
        <f>(E15+M15)/2</f>
        <v>1282.0189497400524</v>
      </c>
      <c r="P15" s="62">
        <f t="shared" si="7"/>
        <v>1242.468361518647</v>
      </c>
    </row>
    <row r="16" spans="1:16" ht="12">
      <c r="A16" s="10" t="s">
        <v>32</v>
      </c>
      <c r="B16" s="18">
        <v>117.18</v>
      </c>
      <c r="C16" s="15">
        <f>RANK(B16,B$14:B$22,1)</f>
        <v>3</v>
      </c>
      <c r="D16" s="15">
        <f t="shared" si="2"/>
        <v>3</v>
      </c>
      <c r="E16" s="22">
        <f t="shared" si="3"/>
        <v>1312.3530070556612</v>
      </c>
      <c r="F16" s="18"/>
      <c r="G16" s="15">
        <v>8</v>
      </c>
      <c r="H16" s="15">
        <f>IF(G16=1,"0",G16)</f>
        <v>8</v>
      </c>
      <c r="I16" s="14"/>
      <c r="J16" s="19">
        <v>113.81</v>
      </c>
      <c r="K16" s="15">
        <f>RANK(J16,J$14:J$22,1)</f>
        <v>2</v>
      </c>
      <c r="L16" s="15">
        <f t="shared" si="4"/>
        <v>2</v>
      </c>
      <c r="M16" s="14">
        <f>(J16*1000)/B$45</f>
        <v>1321.221267703738</v>
      </c>
      <c r="N16" s="17">
        <f t="shared" si="5"/>
        <v>5</v>
      </c>
      <c r="O16" s="52">
        <f>(E16+M16)/2</f>
        <v>1316.7871373796997</v>
      </c>
      <c r="P16" s="62">
        <f t="shared" si="7"/>
        <v>1312.3530070556612</v>
      </c>
    </row>
    <row r="17" spans="1:16" ht="12">
      <c r="A17" s="10" t="s">
        <v>49</v>
      </c>
      <c r="B17" s="18">
        <v>171.32</v>
      </c>
      <c r="C17" s="15">
        <v>6</v>
      </c>
      <c r="D17" s="15">
        <f t="shared" si="2"/>
        <v>6</v>
      </c>
      <c r="E17" s="22">
        <f t="shared" si="3"/>
        <v>1918.691902788666</v>
      </c>
      <c r="F17" s="18"/>
      <c r="G17" s="15">
        <v>2</v>
      </c>
      <c r="H17" s="15">
        <f>IF(G17=1,"0",G17)</f>
        <v>2</v>
      </c>
      <c r="I17" s="14"/>
      <c r="J17" s="19">
        <v>128.82</v>
      </c>
      <c r="K17" s="15">
        <f>RANK(J17,J$14:J$22,1)</f>
        <v>4</v>
      </c>
      <c r="L17" s="15">
        <f t="shared" si="4"/>
        <v>4</v>
      </c>
      <c r="M17" s="14">
        <f>(J17*1000)/B$45</f>
        <v>1495.4724866496401</v>
      </c>
      <c r="N17" s="17">
        <f t="shared" si="5"/>
        <v>6</v>
      </c>
      <c r="O17" s="52">
        <f>(E17+M17)/2</f>
        <v>1707.082194719153</v>
      </c>
      <c r="P17" s="62">
        <f>MIN(E17,I17,M17)</f>
        <v>1495.4724866496401</v>
      </c>
    </row>
    <row r="18" spans="1:16" ht="12">
      <c r="A18" s="10" t="s">
        <v>60</v>
      </c>
      <c r="B18" s="18">
        <v>139.85</v>
      </c>
      <c r="C18" s="15">
        <v>5</v>
      </c>
      <c r="D18" s="15">
        <f t="shared" si="2"/>
        <v>5</v>
      </c>
      <c r="E18" s="22">
        <f t="shared" si="3"/>
        <v>1566.244820248628</v>
      </c>
      <c r="F18" s="18"/>
      <c r="G18" s="15">
        <v>6</v>
      </c>
      <c r="H18" s="15">
        <v>6</v>
      </c>
      <c r="I18" s="14"/>
      <c r="J18" s="19">
        <v>196.47</v>
      </c>
      <c r="K18" s="15">
        <f>RANK(J18,J$14:J$22,1)</f>
        <v>5</v>
      </c>
      <c r="L18" s="15">
        <f t="shared" si="4"/>
        <v>5</v>
      </c>
      <c r="M18" s="14">
        <f>(J18*1000)/B$45</f>
        <v>2280.821917808219</v>
      </c>
      <c r="N18" s="17">
        <f t="shared" si="5"/>
        <v>10</v>
      </c>
      <c r="O18" s="52">
        <f>(E18+M18)/2</f>
        <v>1923.5333690284235</v>
      </c>
      <c r="P18" s="62">
        <f>MIN(E18,I18,M18)</f>
        <v>1566.244820248628</v>
      </c>
    </row>
    <row r="19" spans="1:16" ht="12">
      <c r="A19" s="10" t="s">
        <v>48</v>
      </c>
      <c r="B19" s="18">
        <v>125.59</v>
      </c>
      <c r="C19" s="15">
        <f>RANK(B19,B$14:B$22,1)</f>
        <v>4</v>
      </c>
      <c r="D19" s="15">
        <f t="shared" si="2"/>
        <v>4</v>
      </c>
      <c r="E19" s="22">
        <f t="shared" si="3"/>
        <v>1406.5404860566691</v>
      </c>
      <c r="F19" s="18"/>
      <c r="G19" s="15">
        <v>10</v>
      </c>
      <c r="H19" s="15">
        <f>IF(G19=1,"0",G19)</f>
        <v>10</v>
      </c>
      <c r="I19" s="14"/>
      <c r="J19" s="19"/>
      <c r="K19" s="15">
        <v>6</v>
      </c>
      <c r="L19" s="15">
        <f t="shared" si="4"/>
        <v>6</v>
      </c>
      <c r="M19" s="14"/>
      <c r="N19" s="17">
        <f t="shared" si="5"/>
        <v>10</v>
      </c>
      <c r="O19" s="52">
        <f t="shared" si="6"/>
        <v>0</v>
      </c>
      <c r="P19" s="62">
        <f t="shared" si="7"/>
        <v>1406.5404860566691</v>
      </c>
    </row>
    <row r="20" spans="1:16" ht="12">
      <c r="A20" s="10" t="s">
        <v>33</v>
      </c>
      <c r="B20" s="18">
        <v>182.28</v>
      </c>
      <c r="C20" s="15">
        <v>7</v>
      </c>
      <c r="D20" s="15">
        <f t="shared" si="2"/>
        <v>7</v>
      </c>
      <c r="E20" s="22">
        <f t="shared" si="3"/>
        <v>2041.438010975473</v>
      </c>
      <c r="F20" s="18"/>
      <c r="G20" s="15">
        <v>3</v>
      </c>
      <c r="H20" s="15">
        <f>IF(G20=1,"0",G20)</f>
        <v>3</v>
      </c>
      <c r="I20" s="14"/>
      <c r="J20" s="19"/>
      <c r="K20" s="15">
        <v>7</v>
      </c>
      <c r="L20" s="15">
        <f t="shared" si="4"/>
        <v>7</v>
      </c>
      <c r="M20" s="14"/>
      <c r="N20" s="17">
        <f t="shared" si="5"/>
        <v>10</v>
      </c>
      <c r="O20" s="52">
        <f>(E20+I20+M20-MAX(E20,I20,M20))/2</f>
        <v>0</v>
      </c>
      <c r="P20" s="62">
        <f>MIN(E20,I20,M20)</f>
        <v>2041.438010975473</v>
      </c>
    </row>
    <row r="21" spans="1:16" ht="12">
      <c r="A21" s="10" t="s">
        <v>59</v>
      </c>
      <c r="B21" s="18"/>
      <c r="C21" s="15">
        <v>12</v>
      </c>
      <c r="D21" s="15">
        <f t="shared" si="2"/>
        <v>12</v>
      </c>
      <c r="E21" s="22"/>
      <c r="F21" s="18"/>
      <c r="G21" s="15">
        <v>5</v>
      </c>
      <c r="H21" s="15">
        <f>IF(G21=1,"0",G21)</f>
        <v>5</v>
      </c>
      <c r="I21" s="14"/>
      <c r="J21" s="19"/>
      <c r="K21" s="15">
        <v>8</v>
      </c>
      <c r="L21" s="15">
        <f t="shared" si="4"/>
        <v>8</v>
      </c>
      <c r="M21" s="14"/>
      <c r="N21" s="17">
        <f t="shared" si="5"/>
        <v>13</v>
      </c>
      <c r="O21" s="52">
        <f t="shared" si="6"/>
        <v>0</v>
      </c>
      <c r="P21" s="62">
        <f t="shared" si="7"/>
        <v>0</v>
      </c>
    </row>
    <row r="22" spans="1:16" ht="12.75" thickBot="1">
      <c r="A22" s="11" t="s">
        <v>58</v>
      </c>
      <c r="B22" s="19"/>
      <c r="C22" s="15">
        <v>10</v>
      </c>
      <c r="D22" s="15">
        <f t="shared" si="2"/>
        <v>10</v>
      </c>
      <c r="E22" s="22"/>
      <c r="F22" s="20"/>
      <c r="G22" s="15">
        <v>4</v>
      </c>
      <c r="H22" s="15">
        <f>IF(G22=1,"0",G22)</f>
        <v>4</v>
      </c>
      <c r="I22" s="14"/>
      <c r="J22" s="21"/>
      <c r="K22" s="15">
        <v>9</v>
      </c>
      <c r="L22" s="15">
        <f t="shared" si="4"/>
        <v>9</v>
      </c>
      <c r="M22" s="14"/>
      <c r="N22" s="17">
        <f t="shared" si="5"/>
        <v>13</v>
      </c>
      <c r="O22" s="52">
        <f t="shared" si="6"/>
        <v>0</v>
      </c>
      <c r="P22" s="62">
        <f t="shared" si="7"/>
        <v>0</v>
      </c>
    </row>
    <row r="23" spans="1:16" ht="16.5" customHeight="1" thickBot="1" thickTop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12.75" customHeight="1">
      <c r="A24" s="32" t="s">
        <v>55</v>
      </c>
      <c r="B24" s="68" t="s">
        <v>37</v>
      </c>
      <c r="C24" s="68"/>
      <c r="D24" s="68"/>
      <c r="E24" s="68"/>
      <c r="F24" s="68" t="s">
        <v>38</v>
      </c>
      <c r="G24" s="68"/>
      <c r="H24" s="68"/>
      <c r="I24" s="68"/>
      <c r="J24" s="68" t="s">
        <v>39</v>
      </c>
      <c r="K24" s="68"/>
      <c r="L24" s="68"/>
      <c r="M24" s="68"/>
      <c r="N24" s="66" t="s">
        <v>35</v>
      </c>
      <c r="O24" s="64" t="s">
        <v>9</v>
      </c>
      <c r="P24" s="65"/>
    </row>
    <row r="25" spans="1:16" ht="11.25">
      <c r="A25" s="33" t="s">
        <v>0</v>
      </c>
      <c r="B25" s="6" t="s">
        <v>10</v>
      </c>
      <c r="C25" s="7" t="s">
        <v>6</v>
      </c>
      <c r="D25" s="7" t="s">
        <v>8</v>
      </c>
      <c r="E25" s="8" t="s">
        <v>7</v>
      </c>
      <c r="F25" s="6" t="s">
        <v>10</v>
      </c>
      <c r="G25" s="7" t="s">
        <v>6</v>
      </c>
      <c r="H25" s="7" t="s">
        <v>8</v>
      </c>
      <c r="I25" s="8" t="s">
        <v>7</v>
      </c>
      <c r="J25" s="6" t="s">
        <v>10</v>
      </c>
      <c r="K25" s="7" t="s">
        <v>6</v>
      </c>
      <c r="L25" s="7" t="s">
        <v>8</v>
      </c>
      <c r="M25" s="8" t="s">
        <v>7</v>
      </c>
      <c r="N25" s="67"/>
      <c r="O25" s="53" t="s">
        <v>34</v>
      </c>
      <c r="P25" s="57" t="s">
        <v>36</v>
      </c>
    </row>
    <row r="26" spans="1:16" ht="12">
      <c r="A26" s="35" t="s">
        <v>44</v>
      </c>
      <c r="B26" s="18">
        <v>103.65</v>
      </c>
      <c r="C26" s="15">
        <f>RANK(B26,B$26:B$34,1)</f>
        <v>1</v>
      </c>
      <c r="D26" s="15" t="str">
        <f>IF(C26=1,"0",C26)</f>
        <v>0</v>
      </c>
      <c r="E26" s="22">
        <f>(B26*1000)/B$43</f>
        <v>1160.824280434539</v>
      </c>
      <c r="F26" s="18">
        <v>113.21</v>
      </c>
      <c r="G26" s="15">
        <f aca="true" t="shared" si="8" ref="G26:G32">RANK(F26,F$26:F$34,1)</f>
        <v>2</v>
      </c>
      <c r="H26" s="15">
        <f aca="true" t="shared" si="9" ref="H26:H34">IF(G26=1,"0",G26)</f>
        <v>2</v>
      </c>
      <c r="I26" s="14">
        <f aca="true" t="shared" si="10" ref="I26:I32">(F26*1000)/B$44</f>
        <v>1254.9606473783394</v>
      </c>
      <c r="J26" s="18">
        <v>158.28</v>
      </c>
      <c r="K26" s="15">
        <f>RANK(J26,J$26:J$34,1)</f>
        <v>1</v>
      </c>
      <c r="L26" s="15" t="str">
        <f aca="true" t="shared" si="11" ref="L26:L34">IF(K26=1,"0",K26)</f>
        <v>0</v>
      </c>
      <c r="M26" s="14">
        <f>(J26*1000)/B$45</f>
        <v>1837.473879730671</v>
      </c>
      <c r="N26" s="17">
        <f aca="true" t="shared" si="12" ref="N26:N34">D26+H26+L26-MAX(D26,H26,L26)</f>
        <v>0</v>
      </c>
      <c r="O26" s="52">
        <f>(E26+I26)/2</f>
        <v>1207.8924639064394</v>
      </c>
      <c r="P26" s="58">
        <f aca="true" t="shared" si="13" ref="P26:P34">MIN(E26,I26,M26)</f>
        <v>1160.824280434539</v>
      </c>
    </row>
    <row r="27" spans="1:16" ht="12">
      <c r="A27" s="35" t="s">
        <v>30</v>
      </c>
      <c r="B27" s="18">
        <v>109.35</v>
      </c>
      <c r="C27" s="15">
        <f>RANK(B27,B$26:B$34,1)</f>
        <v>2</v>
      </c>
      <c r="D27" s="15">
        <f>IF(C27=1,"0",C27)</f>
        <v>2</v>
      </c>
      <c r="E27" s="22">
        <f>(B27*1000)/B$43</f>
        <v>1224.6612162616193</v>
      </c>
      <c r="F27" s="18">
        <v>109.92</v>
      </c>
      <c r="G27" s="15">
        <f t="shared" si="8"/>
        <v>1</v>
      </c>
      <c r="H27" s="15" t="str">
        <f t="shared" si="9"/>
        <v>0</v>
      </c>
      <c r="I27" s="14">
        <f t="shared" si="10"/>
        <v>1218.4901895576988</v>
      </c>
      <c r="J27" s="18"/>
      <c r="K27" s="15">
        <v>3</v>
      </c>
      <c r="L27" s="15">
        <f t="shared" si="11"/>
        <v>3</v>
      </c>
      <c r="M27" s="14"/>
      <c r="N27" s="17">
        <f t="shared" si="12"/>
        <v>2</v>
      </c>
      <c r="O27" s="52">
        <f>(E27+I27)/2</f>
        <v>1221.575702909659</v>
      </c>
      <c r="P27" s="58">
        <f t="shared" si="13"/>
        <v>1218.4901895576988</v>
      </c>
    </row>
    <row r="28" spans="1:16" ht="12">
      <c r="A28" s="35" t="s">
        <v>45</v>
      </c>
      <c r="B28" s="18">
        <v>114.41</v>
      </c>
      <c r="C28" s="15">
        <f>RANK(B28,B$26:B$34,1)</f>
        <v>3</v>
      </c>
      <c r="D28" s="15">
        <f>IF(C28=1,"0",C28)</f>
        <v>3</v>
      </c>
      <c r="E28" s="22">
        <f>(B28*1000)/B$43</f>
        <v>1281.3304961361853</v>
      </c>
      <c r="F28" s="18">
        <v>164.28</v>
      </c>
      <c r="G28" s="15">
        <f t="shared" si="8"/>
        <v>5</v>
      </c>
      <c r="H28" s="15">
        <f t="shared" si="9"/>
        <v>5</v>
      </c>
      <c r="I28" s="14">
        <f t="shared" si="10"/>
        <v>1821.084137013635</v>
      </c>
      <c r="J28" s="18"/>
      <c r="K28" s="15">
        <v>4</v>
      </c>
      <c r="L28" s="15">
        <f t="shared" si="11"/>
        <v>4</v>
      </c>
      <c r="M28" s="14"/>
      <c r="N28" s="17">
        <f t="shared" si="12"/>
        <v>7</v>
      </c>
      <c r="O28" s="52">
        <f>(E28+I28)/2</f>
        <v>1551.2073165749102</v>
      </c>
      <c r="P28" s="58">
        <f t="shared" si="13"/>
        <v>1281.3304961361853</v>
      </c>
    </row>
    <row r="29" spans="1:16" ht="12">
      <c r="A29" s="35" t="s">
        <v>61</v>
      </c>
      <c r="B29" s="18"/>
      <c r="C29" s="15">
        <v>9</v>
      </c>
      <c r="D29" s="15">
        <v>9</v>
      </c>
      <c r="E29" s="22"/>
      <c r="F29" s="18">
        <v>169.14</v>
      </c>
      <c r="G29" s="15">
        <f t="shared" si="8"/>
        <v>6</v>
      </c>
      <c r="H29" s="15">
        <f t="shared" si="9"/>
        <v>6</v>
      </c>
      <c r="I29" s="14">
        <f t="shared" si="10"/>
        <v>1874.958430329232</v>
      </c>
      <c r="J29" s="18">
        <v>177.47</v>
      </c>
      <c r="K29" s="15">
        <f>RANK(J29,J$26:J$34,1)</f>
        <v>2</v>
      </c>
      <c r="L29" s="15">
        <f t="shared" si="11"/>
        <v>2</v>
      </c>
      <c r="M29" s="14">
        <f>(J29*1000)/B$45</f>
        <v>2060.2507545855583</v>
      </c>
      <c r="N29" s="17">
        <f t="shared" si="12"/>
        <v>8</v>
      </c>
      <c r="O29" s="52">
        <f>(M29+I29)/2</f>
        <v>1967.604592457395</v>
      </c>
      <c r="P29" s="58">
        <f>MIN(E29,I29,M29)</f>
        <v>1874.958430329232</v>
      </c>
    </row>
    <row r="30" spans="1:16" ht="12">
      <c r="A30" s="35" t="s">
        <v>50</v>
      </c>
      <c r="B30" s="18"/>
      <c r="C30" s="15">
        <v>4</v>
      </c>
      <c r="D30" s="15">
        <f>IF(C30=1,"0",C30)</f>
        <v>4</v>
      </c>
      <c r="E30" s="22"/>
      <c r="F30" s="18">
        <v>119.71</v>
      </c>
      <c r="G30" s="15">
        <f t="shared" si="8"/>
        <v>4</v>
      </c>
      <c r="H30" s="15">
        <f t="shared" si="9"/>
        <v>4</v>
      </c>
      <c r="I30" s="14">
        <f t="shared" si="10"/>
        <v>1327.0147433765658</v>
      </c>
      <c r="J30" s="18"/>
      <c r="K30" s="15">
        <v>5</v>
      </c>
      <c r="L30" s="15">
        <f t="shared" si="11"/>
        <v>5</v>
      </c>
      <c r="M30" s="14"/>
      <c r="N30" s="17">
        <f t="shared" si="12"/>
        <v>8</v>
      </c>
      <c r="O30" s="52">
        <v>0</v>
      </c>
      <c r="P30" s="58">
        <f>MIN(E30,I30,M30)</f>
        <v>1327.0147433765658</v>
      </c>
    </row>
    <row r="31" spans="1:16" ht="12">
      <c r="A31" s="35" t="s">
        <v>52</v>
      </c>
      <c r="B31" s="18"/>
      <c r="C31" s="15">
        <v>7</v>
      </c>
      <c r="D31" s="15">
        <v>7</v>
      </c>
      <c r="E31" s="22"/>
      <c r="F31" s="18">
        <v>114.54</v>
      </c>
      <c r="G31" s="15">
        <f t="shared" si="8"/>
        <v>3</v>
      </c>
      <c r="H31" s="15">
        <f t="shared" si="9"/>
        <v>3</v>
      </c>
      <c r="I31" s="14">
        <f t="shared" si="10"/>
        <v>1269.7040239441305</v>
      </c>
      <c r="J31" s="19"/>
      <c r="K31" s="15">
        <v>6</v>
      </c>
      <c r="L31" s="15">
        <f t="shared" si="11"/>
        <v>6</v>
      </c>
      <c r="M31" s="14"/>
      <c r="N31" s="17">
        <f t="shared" si="12"/>
        <v>9</v>
      </c>
      <c r="O31" s="52">
        <v>0</v>
      </c>
      <c r="P31" s="58">
        <f t="shared" si="13"/>
        <v>1269.7040239441305</v>
      </c>
    </row>
    <row r="32" spans="1:16" ht="12">
      <c r="A32" s="35" t="s">
        <v>54</v>
      </c>
      <c r="B32" s="18"/>
      <c r="C32" s="15">
        <v>6</v>
      </c>
      <c r="D32" s="15">
        <v>6</v>
      </c>
      <c r="E32" s="22"/>
      <c r="F32" s="18">
        <v>199.05</v>
      </c>
      <c r="G32" s="15">
        <f t="shared" si="8"/>
        <v>8</v>
      </c>
      <c r="H32" s="15">
        <f t="shared" si="9"/>
        <v>8</v>
      </c>
      <c r="I32" s="14">
        <f t="shared" si="10"/>
        <v>2206.518124376455</v>
      </c>
      <c r="J32" s="19"/>
      <c r="K32" s="15">
        <v>7</v>
      </c>
      <c r="L32" s="15">
        <f t="shared" si="11"/>
        <v>7</v>
      </c>
      <c r="M32" s="14"/>
      <c r="N32" s="17">
        <f t="shared" si="12"/>
        <v>13</v>
      </c>
      <c r="O32" s="52">
        <v>0</v>
      </c>
      <c r="P32" s="58">
        <f>MIN(E32,I32,M32)</f>
        <v>2206.518124376455</v>
      </c>
    </row>
    <row r="33" spans="1:16" ht="12">
      <c r="A33" s="35" t="s">
        <v>53</v>
      </c>
      <c r="B33" s="18"/>
      <c r="C33" s="15">
        <v>5</v>
      </c>
      <c r="D33" s="15">
        <v>5</v>
      </c>
      <c r="E33" s="22"/>
      <c r="F33" s="18"/>
      <c r="G33" s="15">
        <v>10</v>
      </c>
      <c r="H33" s="15">
        <f t="shared" si="9"/>
        <v>10</v>
      </c>
      <c r="I33" s="14"/>
      <c r="J33" s="19"/>
      <c r="K33" s="15">
        <v>9</v>
      </c>
      <c r="L33" s="15">
        <f t="shared" si="11"/>
        <v>9</v>
      </c>
      <c r="M33" s="14"/>
      <c r="N33" s="17">
        <f t="shared" si="12"/>
        <v>14</v>
      </c>
      <c r="O33" s="52">
        <v>0</v>
      </c>
      <c r="P33" s="58">
        <v>0</v>
      </c>
    </row>
    <row r="34" spans="1:16" ht="12.75" thickBot="1">
      <c r="A34" s="36" t="s">
        <v>51</v>
      </c>
      <c r="B34" s="41"/>
      <c r="C34" s="38">
        <v>8</v>
      </c>
      <c r="D34" s="38">
        <f>IF(C34=1,"0",C34)</f>
        <v>8</v>
      </c>
      <c r="E34" s="43"/>
      <c r="F34" s="41">
        <v>176.39</v>
      </c>
      <c r="G34" s="38">
        <f>RANK(F34,F$26:F$34,1)</f>
        <v>7</v>
      </c>
      <c r="H34" s="38">
        <f t="shared" si="9"/>
        <v>7</v>
      </c>
      <c r="I34" s="44">
        <f>(F34*1000)/B$44</f>
        <v>1955.3264604810997</v>
      </c>
      <c r="J34" s="41"/>
      <c r="K34" s="38">
        <v>8</v>
      </c>
      <c r="L34" s="38">
        <f t="shared" si="11"/>
        <v>8</v>
      </c>
      <c r="M34" s="44"/>
      <c r="N34" s="42">
        <f t="shared" si="12"/>
        <v>15</v>
      </c>
      <c r="O34" s="52">
        <v>0</v>
      </c>
      <c r="P34" s="59">
        <f t="shared" si="13"/>
        <v>1955.3264604810997</v>
      </c>
    </row>
    <row r="35" spans="1:16" ht="12.75" thickBot="1" thickTop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2.75" customHeight="1">
      <c r="A36" s="32" t="s">
        <v>21</v>
      </c>
      <c r="B36" s="68" t="s">
        <v>37</v>
      </c>
      <c r="C36" s="68"/>
      <c r="D36" s="68"/>
      <c r="E36" s="68"/>
      <c r="F36" s="68" t="s">
        <v>38</v>
      </c>
      <c r="G36" s="68"/>
      <c r="H36" s="68"/>
      <c r="I36" s="68"/>
      <c r="J36" s="68" t="s">
        <v>39</v>
      </c>
      <c r="K36" s="68"/>
      <c r="L36" s="68"/>
      <c r="M36" s="68"/>
      <c r="N36" s="66" t="s">
        <v>35</v>
      </c>
      <c r="O36" s="64" t="s">
        <v>9</v>
      </c>
      <c r="P36" s="65"/>
    </row>
    <row r="37" spans="1:16" ht="11.25">
      <c r="A37" s="33" t="s">
        <v>0</v>
      </c>
      <c r="B37" s="6" t="s">
        <v>10</v>
      </c>
      <c r="C37" s="7" t="s">
        <v>6</v>
      </c>
      <c r="D37" s="7" t="s">
        <v>8</v>
      </c>
      <c r="E37" s="8" t="s">
        <v>7</v>
      </c>
      <c r="F37" s="6" t="s">
        <v>10</v>
      </c>
      <c r="G37" s="7" t="s">
        <v>6</v>
      </c>
      <c r="H37" s="7" t="s">
        <v>8</v>
      </c>
      <c r="I37" s="8" t="s">
        <v>7</v>
      </c>
      <c r="J37" s="6" t="s">
        <v>10</v>
      </c>
      <c r="K37" s="7" t="s">
        <v>6</v>
      </c>
      <c r="L37" s="7" t="s">
        <v>8</v>
      </c>
      <c r="M37" s="8" t="s">
        <v>7</v>
      </c>
      <c r="N37" s="67"/>
      <c r="O37" s="53" t="s">
        <v>34</v>
      </c>
      <c r="P37" s="57" t="s">
        <v>36</v>
      </c>
    </row>
    <row r="38" spans="1:16" ht="12">
      <c r="A38" s="35" t="s">
        <v>31</v>
      </c>
      <c r="B38" s="18">
        <v>131.07</v>
      </c>
      <c r="C38" s="15">
        <f>RANK(B38,B$37:B$39,1)</f>
        <v>2</v>
      </c>
      <c r="D38" s="15">
        <f>IF(C38=1,"0",C38)</f>
        <v>2</v>
      </c>
      <c r="E38" s="22">
        <f>(B38*1000)/B$43</f>
        <v>1467.9135401500728</v>
      </c>
      <c r="F38" s="18">
        <v>274.26</v>
      </c>
      <c r="G38" s="15">
        <f>RANK(F38,F$38:F$40,1)</f>
        <v>2</v>
      </c>
      <c r="H38" s="15">
        <f>IF(G38=1,"0",G38)</f>
        <v>2</v>
      </c>
      <c r="I38" s="14">
        <f>(F38*1000)/B$43</f>
        <v>3071.5645649008848</v>
      </c>
      <c r="J38" s="19">
        <v>127.65</v>
      </c>
      <c r="K38" s="15">
        <v>0</v>
      </c>
      <c r="L38" s="15">
        <f>IF(K38=1,"0",K38)</f>
        <v>0</v>
      </c>
      <c r="M38" s="14">
        <f>(J38*1000)/B$44</f>
        <v>1415.031592949784</v>
      </c>
      <c r="N38" s="17">
        <f>D38+H38+L38-MAX(D38,H38,L38)</f>
        <v>2</v>
      </c>
      <c r="O38" s="52">
        <f>(E38+I38+M38-MAX(E38,I38,M38))/2</f>
        <v>1441.4725665499282</v>
      </c>
      <c r="P38" s="58">
        <f>MIN(E38,I38,M38)</f>
        <v>1415.031592949784</v>
      </c>
    </row>
    <row r="39" spans="1:16" ht="12">
      <c r="A39" s="35" t="s">
        <v>32</v>
      </c>
      <c r="B39" s="18">
        <v>129.98</v>
      </c>
      <c r="C39" s="15">
        <f>RANK(B39,B$37:B$39,1)</f>
        <v>1</v>
      </c>
      <c r="D39" s="15" t="str">
        <f>IF(C39=1,"0",C39)</f>
        <v>0</v>
      </c>
      <c r="E39" s="22">
        <f>(B39*1000)/B$43</f>
        <v>1455.7061261059466</v>
      </c>
      <c r="F39" s="18"/>
      <c r="G39" s="15">
        <v>3</v>
      </c>
      <c r="H39" s="15">
        <f>IF(G39=1,"0",G39)</f>
        <v>3</v>
      </c>
      <c r="I39" s="14">
        <f>(F39*1000)/B$43</f>
        <v>0</v>
      </c>
      <c r="J39" s="19"/>
      <c r="K39" s="15">
        <v>2</v>
      </c>
      <c r="L39" s="15">
        <f>IF(K39=1,"0",K39)</f>
        <v>2</v>
      </c>
      <c r="M39" s="14">
        <f>(J39*1000)/B$44</f>
        <v>0</v>
      </c>
      <c r="N39" s="17">
        <f>D39+H39+L39-MAX(D39,H39,L39)</f>
        <v>2</v>
      </c>
      <c r="O39" s="52">
        <v>0</v>
      </c>
      <c r="P39" s="58">
        <f>+E39</f>
        <v>1455.7061261059466</v>
      </c>
    </row>
    <row r="40" spans="1:16" ht="12.75" thickBot="1">
      <c r="A40" s="36" t="s">
        <v>33</v>
      </c>
      <c r="B40" s="41">
        <v>138.71</v>
      </c>
      <c r="C40" s="38">
        <f>RANK(B40,B$38:B$40,1)</f>
        <v>3</v>
      </c>
      <c r="D40" s="38">
        <f>IF(C40=1,"0",C40)</f>
        <v>3</v>
      </c>
      <c r="E40" s="39">
        <f>(B40*1000)/B$43</f>
        <v>1553.477433083212</v>
      </c>
      <c r="F40" s="41">
        <v>250.92</v>
      </c>
      <c r="G40" s="38">
        <f>RANK(F40,F$38:F$40,1)</f>
        <v>1</v>
      </c>
      <c r="H40" s="38" t="str">
        <f>IF(G40=1,"0",G40)</f>
        <v>0</v>
      </c>
      <c r="I40" s="44">
        <f>(F40*1000)/B$43</f>
        <v>2810.1691118826293</v>
      </c>
      <c r="J40" s="41"/>
      <c r="K40" s="38">
        <v>3</v>
      </c>
      <c r="L40" s="38">
        <f>IF(K40=1,"0",K40)</f>
        <v>3</v>
      </c>
      <c r="M40" s="44">
        <f>(J40*1000)/B$44</f>
        <v>0</v>
      </c>
      <c r="N40" s="42">
        <f>D40+H40+L40-MAX(D40,H40,L40)</f>
        <v>3</v>
      </c>
      <c r="O40" s="54">
        <f>(E40+I40)/2</f>
        <v>2181.8232724829204</v>
      </c>
      <c r="P40" s="59">
        <f>MIN(E40,I40,M40)</f>
        <v>0</v>
      </c>
    </row>
    <row r="41" spans="1:16" ht="11.25">
      <c r="A41" s="24"/>
      <c r="B41" s="27"/>
      <c r="C41" s="28"/>
      <c r="D41" s="28"/>
      <c r="E41" s="29"/>
      <c r="F41" s="27"/>
      <c r="G41" s="28"/>
      <c r="H41" s="28"/>
      <c r="I41" s="29"/>
      <c r="J41" s="27"/>
      <c r="K41" s="28"/>
      <c r="L41" s="28"/>
      <c r="M41" s="29"/>
      <c r="N41" s="30"/>
      <c r="O41" s="55"/>
      <c r="P41" s="55"/>
    </row>
    <row r="43" spans="1:2" ht="11.25">
      <c r="A43" s="13" t="s">
        <v>11</v>
      </c>
      <c r="B43" s="3">
        <v>89.29</v>
      </c>
    </row>
    <row r="44" spans="1:2" ht="11.25">
      <c r="A44" s="13" t="s">
        <v>12</v>
      </c>
      <c r="B44" s="3">
        <v>90.21</v>
      </c>
    </row>
    <row r="45" spans="1:2" ht="11.25">
      <c r="A45" s="13" t="s">
        <v>13</v>
      </c>
      <c r="B45" s="3">
        <v>86.14</v>
      </c>
    </row>
  </sheetData>
  <sheetProtection/>
  <mergeCells count="24">
    <mergeCell ref="A1:P2"/>
    <mergeCell ref="B3:E3"/>
    <mergeCell ref="F3:I3"/>
    <mergeCell ref="J3:M3"/>
    <mergeCell ref="A23:P23"/>
    <mergeCell ref="O3:P3"/>
    <mergeCell ref="O12:P12"/>
    <mergeCell ref="N3:N4"/>
    <mergeCell ref="N12:N13"/>
    <mergeCell ref="A11:O11"/>
    <mergeCell ref="B12:E12"/>
    <mergeCell ref="F12:I12"/>
    <mergeCell ref="J12:M12"/>
    <mergeCell ref="O36:P36"/>
    <mergeCell ref="B36:E36"/>
    <mergeCell ref="F36:I36"/>
    <mergeCell ref="J36:M36"/>
    <mergeCell ref="N36:N37"/>
    <mergeCell ref="A35:P35"/>
    <mergeCell ref="O24:P24"/>
    <mergeCell ref="N24:N25"/>
    <mergeCell ref="B24:E24"/>
    <mergeCell ref="F24:I24"/>
    <mergeCell ref="J24:M24"/>
  </mergeCells>
  <printOptions/>
  <pageMargins left="0.92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7">
      <selection activeCell="Q24" sqref="Q24"/>
    </sheetView>
  </sheetViews>
  <sheetFormatPr defaultColWidth="11.421875" defaultRowHeight="15"/>
  <cols>
    <col min="1" max="1" width="17.8515625" style="3" bestFit="1" customWidth="1"/>
    <col min="2" max="2" width="6.57421875" style="3" bestFit="1" customWidth="1"/>
    <col min="3" max="3" width="6.00390625" style="3" customWidth="1"/>
    <col min="4" max="4" width="4.28125" style="3" bestFit="1" customWidth="1"/>
    <col min="5" max="6" width="6.57421875" style="3" bestFit="1" customWidth="1"/>
    <col min="7" max="7" width="6.00390625" style="3" bestFit="1" customWidth="1"/>
    <col min="8" max="8" width="4.28125" style="3" bestFit="1" customWidth="1"/>
    <col min="9" max="10" width="6.57421875" style="3" bestFit="1" customWidth="1"/>
    <col min="11" max="11" width="6.00390625" style="3" bestFit="1" customWidth="1"/>
    <col min="12" max="12" width="4.28125" style="3" bestFit="1" customWidth="1"/>
    <col min="13" max="13" width="6.57421875" style="3" bestFit="1" customWidth="1"/>
    <col min="14" max="14" width="6.7109375" style="3" customWidth="1"/>
    <col min="15" max="16" width="14.140625" style="3" bestFit="1" customWidth="1"/>
    <col min="17" max="16384" width="11.421875" style="3" customWidth="1"/>
  </cols>
  <sheetData>
    <row r="1" spans="1:16" ht="11.25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2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1.25">
      <c r="A3" s="45" t="s">
        <v>1</v>
      </c>
      <c r="B3" s="68" t="s">
        <v>37</v>
      </c>
      <c r="C3" s="68"/>
      <c r="D3" s="68"/>
      <c r="E3" s="68"/>
      <c r="F3" s="68" t="s">
        <v>38</v>
      </c>
      <c r="G3" s="68"/>
      <c r="H3" s="68"/>
      <c r="I3" s="68"/>
      <c r="J3" s="68" t="s">
        <v>39</v>
      </c>
      <c r="K3" s="68"/>
      <c r="L3" s="68"/>
      <c r="M3" s="68"/>
      <c r="N3" s="66" t="s">
        <v>35</v>
      </c>
      <c r="O3" s="71" t="s">
        <v>9</v>
      </c>
      <c r="P3" s="72"/>
    </row>
    <row r="4" spans="1:16" ht="11.25">
      <c r="A4" s="46" t="s">
        <v>0</v>
      </c>
      <c r="B4" s="2" t="s">
        <v>10</v>
      </c>
      <c r="C4" s="1" t="s">
        <v>6</v>
      </c>
      <c r="D4" s="1" t="s">
        <v>8</v>
      </c>
      <c r="E4" s="12" t="s">
        <v>7</v>
      </c>
      <c r="F4" s="2" t="s">
        <v>10</v>
      </c>
      <c r="G4" s="1" t="s">
        <v>6</v>
      </c>
      <c r="H4" s="1" t="s">
        <v>8</v>
      </c>
      <c r="I4" s="12" t="s">
        <v>7</v>
      </c>
      <c r="J4" s="2" t="s">
        <v>10</v>
      </c>
      <c r="K4" s="1" t="s">
        <v>6</v>
      </c>
      <c r="L4" s="1" t="s">
        <v>8</v>
      </c>
      <c r="M4" s="12" t="s">
        <v>7</v>
      </c>
      <c r="N4" s="67"/>
      <c r="O4" s="1" t="s">
        <v>34</v>
      </c>
      <c r="P4" s="34" t="s">
        <v>36</v>
      </c>
    </row>
    <row r="5" spans="1:16" ht="12">
      <c r="A5" s="35" t="s">
        <v>17</v>
      </c>
      <c r="B5" s="18">
        <v>92.9</v>
      </c>
      <c r="C5" s="15">
        <v>1</v>
      </c>
      <c r="D5" s="15">
        <v>0</v>
      </c>
      <c r="E5" s="22">
        <f>(B5*1000)/B$50</f>
        <v>1040.4300593571509</v>
      </c>
      <c r="F5" s="18">
        <v>96.57</v>
      </c>
      <c r="G5" s="15">
        <f>RANK(F5,F$5:F$16,1)</f>
        <v>2</v>
      </c>
      <c r="H5" s="15">
        <f aca="true" t="shared" si="0" ref="H5:H16">IF(G5=1,"0",G5)</f>
        <v>2</v>
      </c>
      <c r="I5" s="14">
        <f>(F5*1000)/B$51</f>
        <v>1070.50216162288</v>
      </c>
      <c r="J5" s="18">
        <v>98.49</v>
      </c>
      <c r="K5" s="15">
        <f>RANK(J5,J$5:J$16,1)</f>
        <v>4</v>
      </c>
      <c r="L5" s="15">
        <f aca="true" t="shared" si="1" ref="L5:L16">IF(K5=1,"0",K5)</f>
        <v>4</v>
      </c>
      <c r="M5" s="14">
        <f aca="true" t="shared" si="2" ref="M5:M16">(J5*1000)/B$52</f>
        <v>1143.3712560947295</v>
      </c>
      <c r="N5" s="17">
        <f aca="true" t="shared" si="3" ref="N5:N16">D5+H5+L5-MAX(D5,H5,L5)</f>
        <v>2</v>
      </c>
      <c r="O5" s="52">
        <f>(E5+I5+M5-MAX(E5,I5,M5))/2</f>
        <v>1055.4661104900156</v>
      </c>
      <c r="P5" s="58">
        <f aca="true" t="shared" si="4" ref="P5:P16">MIN(E5,I5,M5)</f>
        <v>1040.4300593571509</v>
      </c>
    </row>
    <row r="6" spans="1:16" ht="12">
      <c r="A6" s="49" t="s">
        <v>14</v>
      </c>
      <c r="B6" s="18"/>
      <c r="C6" s="15">
        <v>7</v>
      </c>
      <c r="D6" s="15">
        <v>7</v>
      </c>
      <c r="E6" s="22"/>
      <c r="F6" s="18">
        <v>97.33</v>
      </c>
      <c r="G6" s="15">
        <f>RANK(F6,F$5:F$16,1)</f>
        <v>3</v>
      </c>
      <c r="H6" s="15">
        <f t="shared" si="0"/>
        <v>3</v>
      </c>
      <c r="I6" s="14">
        <f>(F6*1000)/B$51</f>
        <v>1078.9269482319035</v>
      </c>
      <c r="J6" s="18">
        <v>95.2</v>
      </c>
      <c r="K6" s="15">
        <f>RANK(J6,J$5:J$16,1)</f>
        <v>1</v>
      </c>
      <c r="L6" s="15" t="str">
        <f t="shared" si="1"/>
        <v>0</v>
      </c>
      <c r="M6" s="14">
        <f t="shared" si="2"/>
        <v>1105.1776178314371</v>
      </c>
      <c r="N6" s="17">
        <f t="shared" si="3"/>
        <v>3</v>
      </c>
      <c r="O6" s="52">
        <f>(I6+M6)/2</f>
        <v>1092.0522830316704</v>
      </c>
      <c r="P6" s="58">
        <f t="shared" si="4"/>
        <v>1078.9269482319035</v>
      </c>
    </row>
    <row r="7" spans="1:16" ht="12">
      <c r="A7" s="49" t="s">
        <v>16</v>
      </c>
      <c r="B7" s="18"/>
      <c r="C7" s="15">
        <v>3</v>
      </c>
      <c r="D7" s="15">
        <v>3</v>
      </c>
      <c r="E7" s="22">
        <f>(B7*1000)/B$50</f>
        <v>0</v>
      </c>
      <c r="F7" s="18">
        <v>99.19</v>
      </c>
      <c r="G7" s="15">
        <f>RANK(F7,F$5:F$16,1)</f>
        <v>6</v>
      </c>
      <c r="H7" s="15">
        <f t="shared" si="0"/>
        <v>6</v>
      </c>
      <c r="I7" s="14">
        <f>(F7*1000)/B$51</f>
        <v>1099.5455049329344</v>
      </c>
      <c r="J7" s="19">
        <v>95.77</v>
      </c>
      <c r="K7" s="16">
        <f>RANK(J7,J$5:J$16,1)</f>
        <v>2</v>
      </c>
      <c r="L7" s="15">
        <f t="shared" si="1"/>
        <v>2</v>
      </c>
      <c r="M7" s="14">
        <f t="shared" si="2"/>
        <v>1111.794752728117</v>
      </c>
      <c r="N7" s="17">
        <f t="shared" si="3"/>
        <v>5</v>
      </c>
      <c r="O7" s="52">
        <f>(I7+M7)/2</f>
        <v>1105.6701288305258</v>
      </c>
      <c r="P7" s="58">
        <f t="shared" si="4"/>
        <v>0</v>
      </c>
    </row>
    <row r="8" spans="1:16" ht="12">
      <c r="A8" s="48" t="s">
        <v>2</v>
      </c>
      <c r="B8" s="18"/>
      <c r="C8" s="15">
        <v>2</v>
      </c>
      <c r="D8" s="15">
        <v>2</v>
      </c>
      <c r="E8" s="22">
        <f>(B8*1000)/B$50</f>
        <v>0</v>
      </c>
      <c r="F8" s="18"/>
      <c r="G8" s="15">
        <v>11</v>
      </c>
      <c r="H8" s="15">
        <f t="shared" si="0"/>
        <v>11</v>
      </c>
      <c r="I8" s="14"/>
      <c r="J8" s="19">
        <v>96.88</v>
      </c>
      <c r="K8" s="16">
        <f>RANK(J8,J$5:J$16,1)</f>
        <v>3</v>
      </c>
      <c r="L8" s="15">
        <f t="shared" si="1"/>
        <v>3</v>
      </c>
      <c r="M8" s="14">
        <f t="shared" si="2"/>
        <v>1124.6807522637566</v>
      </c>
      <c r="N8" s="17">
        <f t="shared" si="3"/>
        <v>5</v>
      </c>
      <c r="O8" s="52">
        <f>(I8+M8)/2</f>
        <v>562.3403761318783</v>
      </c>
      <c r="P8" s="58">
        <f t="shared" si="4"/>
        <v>0</v>
      </c>
    </row>
    <row r="9" spans="1:16" ht="12">
      <c r="A9" s="49" t="s">
        <v>15</v>
      </c>
      <c r="B9" s="18"/>
      <c r="C9" s="15">
        <v>4</v>
      </c>
      <c r="D9" s="15">
        <v>4</v>
      </c>
      <c r="E9" s="22"/>
      <c r="F9" s="18">
        <v>97.97</v>
      </c>
      <c r="G9" s="15">
        <f>RANK(F9,F$5:F$16,1)</f>
        <v>4</v>
      </c>
      <c r="H9" s="15">
        <f t="shared" si="0"/>
        <v>4</v>
      </c>
      <c r="I9" s="14">
        <f aca="true" t="shared" si="5" ref="I9:I16">(F9*1000)/B$51</f>
        <v>1086.021505376344</v>
      </c>
      <c r="J9" s="19">
        <v>150.43</v>
      </c>
      <c r="K9" s="16">
        <f>RANK(J9,J$5:J$16,1)</f>
        <v>8</v>
      </c>
      <c r="L9" s="15">
        <f t="shared" si="1"/>
        <v>8</v>
      </c>
      <c r="M9" s="14">
        <f t="shared" si="2"/>
        <v>1746.3431622939402</v>
      </c>
      <c r="N9" s="17">
        <f t="shared" si="3"/>
        <v>8</v>
      </c>
      <c r="O9" s="52">
        <f>(I9+M9)/2</f>
        <v>1416.1823338351421</v>
      </c>
      <c r="P9" s="58">
        <f t="shared" si="4"/>
        <v>1086.021505376344</v>
      </c>
    </row>
    <row r="10" spans="1:16" ht="12">
      <c r="A10" s="47" t="s">
        <v>56</v>
      </c>
      <c r="B10" s="18"/>
      <c r="C10" s="15">
        <v>9</v>
      </c>
      <c r="D10" s="15">
        <v>9</v>
      </c>
      <c r="E10" s="22"/>
      <c r="F10" s="18">
        <v>95.31</v>
      </c>
      <c r="G10" s="15">
        <f>RANK(F10,F$5:F$16,1)</f>
        <v>1</v>
      </c>
      <c r="H10" s="15" t="str">
        <f t="shared" si="0"/>
        <v>0</v>
      </c>
      <c r="I10" s="14">
        <f t="shared" si="5"/>
        <v>1056.5347522447623</v>
      </c>
      <c r="J10" s="19"/>
      <c r="K10" s="16">
        <v>11</v>
      </c>
      <c r="L10" s="15">
        <f t="shared" si="1"/>
        <v>11</v>
      </c>
      <c r="M10" s="14">
        <f t="shared" si="2"/>
        <v>0</v>
      </c>
      <c r="N10" s="17">
        <f t="shared" si="3"/>
        <v>9</v>
      </c>
      <c r="O10" s="52">
        <v>0</v>
      </c>
      <c r="P10" s="58">
        <f t="shared" si="4"/>
        <v>0</v>
      </c>
    </row>
    <row r="11" spans="1:16" ht="12">
      <c r="A11" s="49" t="s">
        <v>25</v>
      </c>
      <c r="B11" s="18"/>
      <c r="C11" s="15">
        <v>5</v>
      </c>
      <c r="D11" s="15">
        <v>5</v>
      </c>
      <c r="E11" s="22"/>
      <c r="F11" s="18">
        <v>99.08</v>
      </c>
      <c r="G11" s="15">
        <f>RANK(F11,F$5:F$16,1)</f>
        <v>5</v>
      </c>
      <c r="H11" s="15">
        <f t="shared" si="0"/>
        <v>5</v>
      </c>
      <c r="I11" s="14">
        <f t="shared" si="5"/>
        <v>1098.3261279237336</v>
      </c>
      <c r="J11" s="19">
        <v>98.97</v>
      </c>
      <c r="K11" s="16">
        <f>RANK(J11,J$5:J$16,1)</f>
        <v>5</v>
      </c>
      <c r="L11" s="15">
        <f t="shared" si="1"/>
        <v>5</v>
      </c>
      <c r="M11" s="14">
        <f t="shared" si="2"/>
        <v>1148.9435802182493</v>
      </c>
      <c r="N11" s="17">
        <f t="shared" si="3"/>
        <v>10</v>
      </c>
      <c r="O11" s="52">
        <f>(I11+M11)/2</f>
        <v>1123.6348540709914</v>
      </c>
      <c r="P11" s="58">
        <f t="shared" si="4"/>
        <v>1098.3261279237336</v>
      </c>
    </row>
    <row r="12" spans="1:16" ht="12">
      <c r="A12" s="49" t="s">
        <v>40</v>
      </c>
      <c r="B12" s="18"/>
      <c r="C12" s="15">
        <v>11</v>
      </c>
      <c r="D12" s="15">
        <v>11</v>
      </c>
      <c r="E12" s="22"/>
      <c r="F12" s="18">
        <v>102.76</v>
      </c>
      <c r="G12" s="15">
        <f>RANK(F12,F$5:F$16,1)</f>
        <v>9</v>
      </c>
      <c r="H12" s="15">
        <f>IF(G12=1,"0",G12)</f>
        <v>9</v>
      </c>
      <c r="I12" s="14">
        <f>(F12*1000)/B$51</f>
        <v>1139.119831504268</v>
      </c>
      <c r="J12" s="19">
        <v>100.21</v>
      </c>
      <c r="K12" s="23">
        <f>RANK(J12,J$5:J$16,1)</f>
        <v>6</v>
      </c>
      <c r="L12" s="15">
        <f>IF(K12=1,"0",K12)</f>
        <v>6</v>
      </c>
      <c r="M12" s="14">
        <f>(J12*1000)/B$52</f>
        <v>1163.3387508706755</v>
      </c>
      <c r="N12" s="17">
        <f>D12+H12+L12-MAX(D12,H12,L12)</f>
        <v>15</v>
      </c>
      <c r="O12" s="52">
        <f>(I12+M12)/2</f>
        <v>1151.2292911874717</v>
      </c>
      <c r="P12" s="58">
        <f t="shared" si="4"/>
        <v>1139.119831504268</v>
      </c>
    </row>
    <row r="13" spans="1:16" ht="12">
      <c r="A13" s="49" t="s">
        <v>24</v>
      </c>
      <c r="B13" s="18"/>
      <c r="C13" s="15">
        <v>8</v>
      </c>
      <c r="D13" s="15">
        <v>8</v>
      </c>
      <c r="E13" s="22"/>
      <c r="F13" s="18">
        <v>102.15</v>
      </c>
      <c r="G13" s="15">
        <f>RANK(F13,F$5:F$16,1)</f>
        <v>8</v>
      </c>
      <c r="H13" s="15">
        <f>IF(G13=1,"0",G13)</f>
        <v>8</v>
      </c>
      <c r="I13" s="14">
        <f>(F13*1000)/B$51</f>
        <v>1132.3578317259728</v>
      </c>
      <c r="J13" s="19">
        <v>106.18</v>
      </c>
      <c r="K13" s="23">
        <f>RANK(J13,J$5:J$16,1)</f>
        <v>7</v>
      </c>
      <c r="L13" s="15">
        <f>IF(K13=1,"0",K13)</f>
        <v>7</v>
      </c>
      <c r="M13" s="14">
        <f>(J13*1000)/B$52</f>
        <v>1232.6445321569538</v>
      </c>
      <c r="N13" s="17">
        <f>D13+H13+L13-MAX(D13,H13,L13)</f>
        <v>15</v>
      </c>
      <c r="O13" s="52">
        <f>(I13+M13)/2</f>
        <v>1182.5011819414633</v>
      </c>
      <c r="P13" s="58">
        <f>MIN(E13,I13,M13)</f>
        <v>1132.3578317259728</v>
      </c>
    </row>
    <row r="14" spans="1:16" ht="12">
      <c r="A14" s="48" t="s">
        <v>22</v>
      </c>
      <c r="B14" s="18"/>
      <c r="C14" s="15">
        <v>6</v>
      </c>
      <c r="D14" s="15">
        <v>6</v>
      </c>
      <c r="E14" s="22"/>
      <c r="F14" s="18"/>
      <c r="G14" s="15">
        <v>12</v>
      </c>
      <c r="H14" s="15">
        <f>IF(G14=1,"0",G14)</f>
        <v>12</v>
      </c>
      <c r="I14" s="14">
        <f>(F14*1000)/B$51</f>
        <v>0</v>
      </c>
      <c r="J14" s="19">
        <v>154.11</v>
      </c>
      <c r="K14" s="23">
        <f>RANK(J14,J$5:J$16,1)</f>
        <v>9</v>
      </c>
      <c r="L14" s="15">
        <f>IF(K14=1,"0",K14)</f>
        <v>9</v>
      </c>
      <c r="M14" s="14">
        <f>(J14*1000)/B$52</f>
        <v>1789.0643139075924</v>
      </c>
      <c r="N14" s="17">
        <f>D14+H14+L14-MAX(D14,H14,L14)</f>
        <v>15</v>
      </c>
      <c r="O14" s="52">
        <v>0</v>
      </c>
      <c r="P14" s="58">
        <f>MIN(E14,I14,M14)</f>
        <v>0</v>
      </c>
    </row>
    <row r="15" spans="1:16" ht="12">
      <c r="A15" s="49" t="s">
        <v>23</v>
      </c>
      <c r="B15" s="18"/>
      <c r="C15" s="15">
        <v>10</v>
      </c>
      <c r="D15" s="15">
        <v>10</v>
      </c>
      <c r="E15" s="22"/>
      <c r="F15" s="18">
        <v>102.06</v>
      </c>
      <c r="G15" s="15">
        <f>RANK(F15,F$5:F$16,1)</f>
        <v>7</v>
      </c>
      <c r="H15" s="15">
        <f t="shared" si="0"/>
        <v>7</v>
      </c>
      <c r="I15" s="14">
        <f t="shared" si="5"/>
        <v>1131.3601596275357</v>
      </c>
      <c r="J15" s="19"/>
      <c r="K15" s="23">
        <v>10</v>
      </c>
      <c r="L15" s="15">
        <f t="shared" si="1"/>
        <v>10</v>
      </c>
      <c r="M15" s="14">
        <f t="shared" si="2"/>
        <v>0</v>
      </c>
      <c r="N15" s="17">
        <f t="shared" si="3"/>
        <v>17</v>
      </c>
      <c r="O15" s="52">
        <v>0</v>
      </c>
      <c r="P15" s="58">
        <f t="shared" si="4"/>
        <v>0</v>
      </c>
    </row>
    <row r="16" spans="1:16" ht="12.75" thickBot="1">
      <c r="A16" s="50" t="s">
        <v>26</v>
      </c>
      <c r="B16" s="37"/>
      <c r="C16" s="38">
        <v>12</v>
      </c>
      <c r="D16" s="38">
        <v>12</v>
      </c>
      <c r="E16" s="39"/>
      <c r="F16" s="37">
        <v>104.34</v>
      </c>
      <c r="G16" s="38">
        <f>RANK(F16,F$5:F$16,1)</f>
        <v>10</v>
      </c>
      <c r="H16" s="38">
        <f t="shared" si="0"/>
        <v>10</v>
      </c>
      <c r="I16" s="40">
        <f t="shared" si="5"/>
        <v>1156.634519454606</v>
      </c>
      <c r="J16" s="41"/>
      <c r="K16" s="51">
        <v>13</v>
      </c>
      <c r="L16" s="38">
        <f t="shared" si="1"/>
        <v>13</v>
      </c>
      <c r="M16" s="40">
        <f t="shared" si="2"/>
        <v>0</v>
      </c>
      <c r="N16" s="42">
        <f t="shared" si="3"/>
        <v>22</v>
      </c>
      <c r="O16" s="54">
        <v>0</v>
      </c>
      <c r="P16" s="59">
        <f t="shared" si="4"/>
        <v>0</v>
      </c>
    </row>
    <row r="17" spans="1:16" ht="12" thickBo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9"/>
    </row>
    <row r="18" spans="1:16" ht="12" customHeight="1" thickTop="1">
      <c r="A18" s="4" t="s">
        <v>3</v>
      </c>
      <c r="B18" s="77" t="s">
        <v>37</v>
      </c>
      <c r="C18" s="77"/>
      <c r="D18" s="77"/>
      <c r="E18" s="77"/>
      <c r="F18" s="77" t="s">
        <v>38</v>
      </c>
      <c r="G18" s="77"/>
      <c r="H18" s="77"/>
      <c r="I18" s="77"/>
      <c r="J18" s="77" t="s">
        <v>39</v>
      </c>
      <c r="K18" s="77"/>
      <c r="L18" s="77"/>
      <c r="M18" s="77"/>
      <c r="N18" s="75" t="s">
        <v>35</v>
      </c>
      <c r="O18" s="73" t="s">
        <v>9</v>
      </c>
      <c r="P18" s="74"/>
    </row>
    <row r="19" spans="1:16" ht="11.25">
      <c r="A19" s="5" t="s">
        <v>0</v>
      </c>
      <c r="B19" s="6" t="s">
        <v>10</v>
      </c>
      <c r="C19" s="7" t="s">
        <v>6</v>
      </c>
      <c r="D19" s="7" t="s">
        <v>8</v>
      </c>
      <c r="E19" s="8" t="s">
        <v>7</v>
      </c>
      <c r="F19" s="6" t="s">
        <v>10</v>
      </c>
      <c r="G19" s="7" t="s">
        <v>6</v>
      </c>
      <c r="H19" s="7" t="s">
        <v>8</v>
      </c>
      <c r="I19" s="8" t="s">
        <v>7</v>
      </c>
      <c r="J19" s="6" t="s">
        <v>10</v>
      </c>
      <c r="K19" s="7" t="s">
        <v>6</v>
      </c>
      <c r="L19" s="7" t="s">
        <v>8</v>
      </c>
      <c r="M19" s="8" t="s">
        <v>7</v>
      </c>
      <c r="N19" s="67"/>
      <c r="O19" s="1" t="s">
        <v>34</v>
      </c>
      <c r="P19" s="31" t="s">
        <v>36</v>
      </c>
    </row>
    <row r="20" spans="1:16" ht="12">
      <c r="A20" s="10" t="s">
        <v>27</v>
      </c>
      <c r="B20" s="18">
        <v>99.86</v>
      </c>
      <c r="C20" s="15">
        <f>RANK(B20,B$20:B$25,1)</f>
        <v>1</v>
      </c>
      <c r="D20" s="15" t="str">
        <f>IF(C20=1,"0",C20)</f>
        <v>0</v>
      </c>
      <c r="E20" s="22">
        <f>(B20*1000)/B$50</f>
        <v>1118.3783178407436</v>
      </c>
      <c r="F20" s="18">
        <v>106.69</v>
      </c>
      <c r="G20" s="15">
        <f>RANK(F20,F$20:F$25,1)</f>
        <v>2</v>
      </c>
      <c r="H20" s="15">
        <f aca="true" t="shared" si="6" ref="H20:H25">IF(G20=1,"0",G20)</f>
        <v>2</v>
      </c>
      <c r="I20" s="14">
        <f aca="true" t="shared" si="7" ref="I20:I25">(F20*1000)/B$51</f>
        <v>1182.6848464693494</v>
      </c>
      <c r="J20" s="18">
        <v>109.39</v>
      </c>
      <c r="K20" s="15">
        <f>RANK(J20,J$20:J$25,1)</f>
        <v>1</v>
      </c>
      <c r="L20" s="15" t="str">
        <f aca="true" t="shared" si="8" ref="L20:L25">IF(K20=1,"0",K20)</f>
        <v>0</v>
      </c>
      <c r="M20" s="14">
        <f aca="true" t="shared" si="9" ref="M20:M25">(J20*1000)/B$52</f>
        <v>1269.9094497329927</v>
      </c>
      <c r="N20" s="17">
        <f aca="true" t="shared" si="10" ref="N20:N25">D20+H20+L20-MAX(D20,H20,L20)</f>
        <v>0</v>
      </c>
      <c r="O20" s="52">
        <f aca="true" t="shared" si="11" ref="O20:O25">(E20+I20+M20-MAX(E20,I20,M20))/2</f>
        <v>1150.5315821550466</v>
      </c>
      <c r="P20" s="58">
        <f aca="true" t="shared" si="12" ref="P20:P25">MIN(E20,I20,M20)</f>
        <v>1118.3783178407436</v>
      </c>
    </row>
    <row r="21" spans="1:16" ht="12">
      <c r="A21" s="10" t="s">
        <v>4</v>
      </c>
      <c r="B21" s="18"/>
      <c r="C21" s="15">
        <v>4</v>
      </c>
      <c r="D21" s="15">
        <v>4</v>
      </c>
      <c r="E21" s="22"/>
      <c r="F21" s="18">
        <v>105.67</v>
      </c>
      <c r="G21" s="15">
        <f>RANK(F21,F$20:F$25,1)</f>
        <v>1</v>
      </c>
      <c r="H21" s="15" t="str">
        <f t="shared" si="6"/>
        <v>0</v>
      </c>
      <c r="I21" s="14">
        <f t="shared" si="7"/>
        <v>1171.377896020397</v>
      </c>
      <c r="J21" s="19">
        <v>110.26</v>
      </c>
      <c r="K21" s="15">
        <f>RANK(J21,J$20:J$25,1)</f>
        <v>2</v>
      </c>
      <c r="L21" s="15">
        <f t="shared" si="8"/>
        <v>2</v>
      </c>
      <c r="M21" s="14">
        <f t="shared" si="9"/>
        <v>1280.0092872068726</v>
      </c>
      <c r="N21" s="17">
        <f t="shared" si="10"/>
        <v>2</v>
      </c>
      <c r="O21" s="52">
        <f>(I21+M21)/2</f>
        <v>1225.693591613635</v>
      </c>
      <c r="P21" s="58">
        <f t="shared" si="12"/>
        <v>1171.377896020397</v>
      </c>
    </row>
    <row r="22" spans="1:16" ht="12">
      <c r="A22" s="10" t="s">
        <v>28</v>
      </c>
      <c r="B22" s="18"/>
      <c r="C22" s="15">
        <v>2</v>
      </c>
      <c r="D22" s="15">
        <f>IF(C22=1,"0",C22)</f>
        <v>2</v>
      </c>
      <c r="E22" s="22"/>
      <c r="F22" s="18">
        <v>163.01</v>
      </c>
      <c r="G22" s="15">
        <f>RANK(F22,F$20:F$25,1)</f>
        <v>3</v>
      </c>
      <c r="H22" s="15">
        <f t="shared" si="6"/>
        <v>3</v>
      </c>
      <c r="I22" s="14">
        <f t="shared" si="7"/>
        <v>1807.0058751801353</v>
      </c>
      <c r="J22" s="19"/>
      <c r="K22" s="15">
        <v>3</v>
      </c>
      <c r="L22" s="15">
        <f t="shared" si="8"/>
        <v>3</v>
      </c>
      <c r="M22" s="14">
        <f t="shared" si="9"/>
        <v>0</v>
      </c>
      <c r="N22" s="17">
        <f t="shared" si="10"/>
        <v>5</v>
      </c>
      <c r="O22" s="52">
        <f t="shared" si="11"/>
        <v>0</v>
      </c>
      <c r="P22" s="58">
        <f t="shared" si="12"/>
        <v>0</v>
      </c>
    </row>
    <row r="23" spans="1:16" ht="12">
      <c r="A23" s="10" t="s">
        <v>42</v>
      </c>
      <c r="B23" s="18"/>
      <c r="C23" s="15">
        <v>3</v>
      </c>
      <c r="D23" s="15">
        <f>IF(C23=1,"0",C23)</f>
        <v>3</v>
      </c>
      <c r="E23" s="22"/>
      <c r="F23" s="18"/>
      <c r="G23" s="15">
        <v>10</v>
      </c>
      <c r="H23" s="15">
        <f t="shared" si="6"/>
        <v>10</v>
      </c>
      <c r="I23" s="14">
        <f t="shared" si="7"/>
        <v>0</v>
      </c>
      <c r="J23" s="19"/>
      <c r="K23" s="15">
        <v>5</v>
      </c>
      <c r="L23" s="15">
        <f t="shared" si="8"/>
        <v>5</v>
      </c>
      <c r="M23" s="14">
        <f t="shared" si="9"/>
        <v>0</v>
      </c>
      <c r="N23" s="17">
        <f t="shared" si="10"/>
        <v>8</v>
      </c>
      <c r="O23" s="52">
        <f>(I23+M23)/2</f>
        <v>0</v>
      </c>
      <c r="P23" s="58">
        <f t="shared" si="12"/>
        <v>0</v>
      </c>
    </row>
    <row r="24" spans="1:16" ht="12">
      <c r="A24" s="10" t="s">
        <v>32</v>
      </c>
      <c r="B24" s="18"/>
      <c r="C24" s="15">
        <v>6</v>
      </c>
      <c r="D24" s="15">
        <f>IF(C24=1,"0",C24)</f>
        <v>6</v>
      </c>
      <c r="E24" s="22"/>
      <c r="F24" s="18"/>
      <c r="G24" s="15">
        <v>11</v>
      </c>
      <c r="H24" s="15">
        <f t="shared" si="6"/>
        <v>11</v>
      </c>
      <c r="I24" s="14">
        <f t="shared" si="7"/>
        <v>0</v>
      </c>
      <c r="J24" s="19"/>
      <c r="K24" s="15">
        <v>4</v>
      </c>
      <c r="L24" s="15">
        <f t="shared" si="8"/>
        <v>4</v>
      </c>
      <c r="M24" s="14">
        <f t="shared" si="9"/>
        <v>0</v>
      </c>
      <c r="N24" s="17">
        <f t="shared" si="10"/>
        <v>10</v>
      </c>
      <c r="O24" s="52">
        <f t="shared" si="11"/>
        <v>0</v>
      </c>
      <c r="P24" s="58">
        <f t="shared" si="12"/>
        <v>0</v>
      </c>
    </row>
    <row r="25" spans="1:16" ht="12.75" thickBot="1">
      <c r="A25" s="11" t="s">
        <v>41</v>
      </c>
      <c r="B25" s="19"/>
      <c r="C25" s="15">
        <v>5</v>
      </c>
      <c r="D25" s="15">
        <f>IF(C25=1,"0",C25)</f>
        <v>5</v>
      </c>
      <c r="E25" s="22"/>
      <c r="F25" s="20"/>
      <c r="G25" s="15">
        <v>9</v>
      </c>
      <c r="H25" s="15">
        <f t="shared" si="6"/>
        <v>9</v>
      </c>
      <c r="I25" s="14">
        <f t="shared" si="7"/>
        <v>0</v>
      </c>
      <c r="J25" s="21"/>
      <c r="K25" s="15">
        <v>6</v>
      </c>
      <c r="L25" s="15">
        <f t="shared" si="8"/>
        <v>6</v>
      </c>
      <c r="M25" s="14">
        <f t="shared" si="9"/>
        <v>0</v>
      </c>
      <c r="N25" s="17">
        <f t="shared" si="10"/>
        <v>11</v>
      </c>
      <c r="O25" s="52">
        <f t="shared" si="11"/>
        <v>0</v>
      </c>
      <c r="P25" s="58">
        <f t="shared" si="12"/>
        <v>0</v>
      </c>
    </row>
    <row r="26" spans="1:16" ht="16.5" customHeight="1" thickBot="1" thickTop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2.75" customHeight="1">
      <c r="A27" s="32" t="s">
        <v>55</v>
      </c>
      <c r="B27" s="68" t="s">
        <v>37</v>
      </c>
      <c r="C27" s="68"/>
      <c r="D27" s="68"/>
      <c r="E27" s="68"/>
      <c r="F27" s="68" t="s">
        <v>38</v>
      </c>
      <c r="G27" s="68"/>
      <c r="H27" s="68"/>
      <c r="I27" s="68"/>
      <c r="J27" s="68" t="s">
        <v>39</v>
      </c>
      <c r="K27" s="68"/>
      <c r="L27" s="68"/>
      <c r="M27" s="68"/>
      <c r="N27" s="66" t="s">
        <v>35</v>
      </c>
      <c r="O27" s="64" t="s">
        <v>9</v>
      </c>
      <c r="P27" s="65"/>
    </row>
    <row r="28" spans="1:16" ht="11.25">
      <c r="A28" s="33" t="s">
        <v>0</v>
      </c>
      <c r="B28" s="6" t="s">
        <v>10</v>
      </c>
      <c r="C28" s="7" t="s">
        <v>6</v>
      </c>
      <c r="D28" s="7" t="s">
        <v>8</v>
      </c>
      <c r="E28" s="8" t="s">
        <v>7</v>
      </c>
      <c r="F28" s="6" t="s">
        <v>10</v>
      </c>
      <c r="G28" s="7" t="s">
        <v>6</v>
      </c>
      <c r="H28" s="7" t="s">
        <v>8</v>
      </c>
      <c r="I28" s="8" t="s">
        <v>7</v>
      </c>
      <c r="J28" s="6" t="s">
        <v>10</v>
      </c>
      <c r="K28" s="7" t="s">
        <v>6</v>
      </c>
      <c r="L28" s="7" t="s">
        <v>8</v>
      </c>
      <c r="M28" s="8" t="s">
        <v>7</v>
      </c>
      <c r="N28" s="67"/>
      <c r="O28" s="1" t="s">
        <v>34</v>
      </c>
      <c r="P28" s="34" t="s">
        <v>36</v>
      </c>
    </row>
    <row r="29" spans="1:16" ht="12">
      <c r="A29" s="35" t="s">
        <v>5</v>
      </c>
      <c r="B29" s="18">
        <v>99.89</v>
      </c>
      <c r="C29" s="15">
        <f>RANK(B29,B$29:B$35,1)</f>
        <v>1</v>
      </c>
      <c r="D29" s="15" t="str">
        <f>IF(C29=1,"0",C29)</f>
        <v>0</v>
      </c>
      <c r="E29" s="22">
        <f>(B29*1000)/B$50</f>
        <v>1118.7143017135177</v>
      </c>
      <c r="F29" s="18">
        <v>103.64</v>
      </c>
      <c r="G29" s="15">
        <f>RANK(F29,F$29:F$35,1)</f>
        <v>1</v>
      </c>
      <c r="H29" s="15" t="str">
        <f aca="true" t="shared" si="13" ref="H29:H35">IF(G29=1,"0",G29)</f>
        <v>0</v>
      </c>
      <c r="I29" s="14">
        <f>(F29*1000)/B$51</f>
        <v>1148.8748475778739</v>
      </c>
      <c r="J29" s="18">
        <v>98.32</v>
      </c>
      <c r="K29" s="15">
        <v>0</v>
      </c>
      <c r="L29" s="15">
        <f aca="true" t="shared" si="14" ref="L29:L35">IF(K29=1,"0",K29)</f>
        <v>0</v>
      </c>
      <c r="M29" s="14">
        <f>(J29*1000)/B$52</f>
        <v>1141.3977246343163</v>
      </c>
      <c r="N29" s="17">
        <f>D29+H29+L29-MAX(D29,H29,L29)</f>
        <v>0</v>
      </c>
      <c r="O29" s="52">
        <f aca="true" t="shared" si="15" ref="O29:O35">(E29+I29+M29-MAX(E29,I29,M29))/2</f>
        <v>1130.056013173917</v>
      </c>
      <c r="P29" s="58">
        <f aca="true" t="shared" si="16" ref="P29:P35">MIN(E29,I29,M29)</f>
        <v>1118.7143017135177</v>
      </c>
    </row>
    <row r="30" spans="1:16" ht="12">
      <c r="A30" s="35" t="s">
        <v>43</v>
      </c>
      <c r="B30" s="18"/>
      <c r="C30" s="15">
        <v>2</v>
      </c>
      <c r="D30" s="15">
        <f aca="true" t="shared" si="17" ref="D30:D35">IF(C30=1,"0",C30)</f>
        <v>2</v>
      </c>
      <c r="E30" s="22">
        <f aca="true" t="shared" si="18" ref="E30:E35">(B30*1000)/B$50</f>
        <v>0</v>
      </c>
      <c r="F30" s="18"/>
      <c r="G30" s="15">
        <v>2</v>
      </c>
      <c r="H30" s="15">
        <f t="shared" si="13"/>
        <v>2</v>
      </c>
      <c r="I30" s="14">
        <f aca="true" t="shared" si="19" ref="I30:I35">(F30*1000)/B$51</f>
        <v>0</v>
      </c>
      <c r="J30" s="18"/>
      <c r="K30" s="15">
        <v>4</v>
      </c>
      <c r="L30" s="15">
        <f t="shared" si="14"/>
        <v>4</v>
      </c>
      <c r="M30" s="14">
        <f aca="true" t="shared" si="20" ref="M30:M35">(J30*1000)/B$52</f>
        <v>0</v>
      </c>
      <c r="N30" s="17">
        <f aca="true" t="shared" si="21" ref="N30:N35">D30+H30+L30-MAX(D30,H30,L30)</f>
        <v>4</v>
      </c>
      <c r="O30" s="52">
        <f t="shared" si="15"/>
        <v>0</v>
      </c>
      <c r="P30" s="58">
        <f t="shared" si="16"/>
        <v>0</v>
      </c>
    </row>
    <row r="31" spans="1:16" ht="12">
      <c r="A31" s="35" t="s">
        <v>29</v>
      </c>
      <c r="B31" s="18"/>
      <c r="C31" s="15">
        <v>4</v>
      </c>
      <c r="D31" s="15">
        <f t="shared" si="17"/>
        <v>4</v>
      </c>
      <c r="E31" s="22">
        <f t="shared" si="18"/>
        <v>0</v>
      </c>
      <c r="F31" s="18"/>
      <c r="G31" s="15">
        <v>7</v>
      </c>
      <c r="H31" s="15">
        <f t="shared" si="13"/>
        <v>7</v>
      </c>
      <c r="I31" s="14">
        <f t="shared" si="19"/>
        <v>0</v>
      </c>
      <c r="J31" s="18"/>
      <c r="K31" s="15">
        <v>2</v>
      </c>
      <c r="L31" s="15">
        <f t="shared" si="14"/>
        <v>2</v>
      </c>
      <c r="M31" s="14">
        <f t="shared" si="20"/>
        <v>0</v>
      </c>
      <c r="N31" s="17">
        <f t="shared" si="21"/>
        <v>6</v>
      </c>
      <c r="O31" s="52">
        <f t="shared" si="15"/>
        <v>0</v>
      </c>
      <c r="P31" s="58">
        <f t="shared" si="16"/>
        <v>0</v>
      </c>
    </row>
    <row r="32" spans="1:16" ht="12">
      <c r="A32" s="35" t="s">
        <v>44</v>
      </c>
      <c r="B32" s="18"/>
      <c r="C32" s="15">
        <v>3</v>
      </c>
      <c r="D32" s="15">
        <f t="shared" si="17"/>
        <v>3</v>
      </c>
      <c r="E32" s="22">
        <f t="shared" si="18"/>
        <v>0</v>
      </c>
      <c r="F32" s="18"/>
      <c r="G32" s="15">
        <v>4</v>
      </c>
      <c r="H32" s="15">
        <f t="shared" si="13"/>
        <v>4</v>
      </c>
      <c r="I32" s="14">
        <f t="shared" si="19"/>
        <v>0</v>
      </c>
      <c r="J32" s="19"/>
      <c r="K32" s="15">
        <v>5</v>
      </c>
      <c r="L32" s="15">
        <f t="shared" si="14"/>
        <v>5</v>
      </c>
      <c r="M32" s="14">
        <f t="shared" si="20"/>
        <v>0</v>
      </c>
      <c r="N32" s="17">
        <f t="shared" si="21"/>
        <v>7</v>
      </c>
      <c r="O32" s="52">
        <f t="shared" si="15"/>
        <v>0</v>
      </c>
      <c r="P32" s="58">
        <f t="shared" si="16"/>
        <v>0</v>
      </c>
    </row>
    <row r="33" spans="1:16" ht="12">
      <c r="A33" s="35" t="s">
        <v>46</v>
      </c>
      <c r="B33" s="18"/>
      <c r="C33" s="15">
        <v>5</v>
      </c>
      <c r="D33" s="15">
        <f t="shared" si="17"/>
        <v>5</v>
      </c>
      <c r="E33" s="22">
        <f t="shared" si="18"/>
        <v>0</v>
      </c>
      <c r="F33" s="18"/>
      <c r="G33" s="15">
        <v>8</v>
      </c>
      <c r="H33" s="15">
        <f t="shared" si="13"/>
        <v>8</v>
      </c>
      <c r="I33" s="14">
        <f t="shared" si="19"/>
        <v>0</v>
      </c>
      <c r="J33" s="19"/>
      <c r="K33" s="15">
        <v>3</v>
      </c>
      <c r="L33" s="15">
        <f t="shared" si="14"/>
        <v>3</v>
      </c>
      <c r="M33" s="14">
        <f t="shared" si="20"/>
        <v>0</v>
      </c>
      <c r="N33" s="17">
        <f t="shared" si="21"/>
        <v>8</v>
      </c>
      <c r="O33" s="52">
        <f t="shared" si="15"/>
        <v>0</v>
      </c>
      <c r="P33" s="58">
        <f t="shared" si="16"/>
        <v>0</v>
      </c>
    </row>
    <row r="34" spans="1:16" ht="12">
      <c r="A34" s="35" t="s">
        <v>30</v>
      </c>
      <c r="B34" s="18"/>
      <c r="C34" s="15">
        <v>6</v>
      </c>
      <c r="D34" s="15">
        <f t="shared" si="17"/>
        <v>6</v>
      </c>
      <c r="E34" s="22">
        <f t="shared" si="18"/>
        <v>0</v>
      </c>
      <c r="F34" s="18"/>
      <c r="G34" s="15">
        <v>3</v>
      </c>
      <c r="H34" s="15">
        <f t="shared" si="13"/>
        <v>3</v>
      </c>
      <c r="I34" s="14">
        <f t="shared" si="19"/>
        <v>0</v>
      </c>
      <c r="J34" s="19"/>
      <c r="K34" s="15">
        <v>7</v>
      </c>
      <c r="L34" s="15">
        <f t="shared" si="14"/>
        <v>7</v>
      </c>
      <c r="M34" s="14">
        <f t="shared" si="20"/>
        <v>0</v>
      </c>
      <c r="N34" s="17">
        <f t="shared" si="21"/>
        <v>9</v>
      </c>
      <c r="O34" s="52">
        <f t="shared" si="15"/>
        <v>0</v>
      </c>
      <c r="P34" s="58">
        <f t="shared" si="16"/>
        <v>0</v>
      </c>
    </row>
    <row r="35" spans="1:16" ht="12.75" thickBot="1">
      <c r="A35" s="36" t="s">
        <v>45</v>
      </c>
      <c r="B35" s="41"/>
      <c r="C35" s="38">
        <v>7</v>
      </c>
      <c r="D35" s="38">
        <f t="shared" si="17"/>
        <v>7</v>
      </c>
      <c r="E35" s="43">
        <f t="shared" si="18"/>
        <v>0</v>
      </c>
      <c r="F35" s="41"/>
      <c r="G35" s="38">
        <v>9</v>
      </c>
      <c r="H35" s="38">
        <f t="shared" si="13"/>
        <v>9</v>
      </c>
      <c r="I35" s="44">
        <f t="shared" si="19"/>
        <v>0</v>
      </c>
      <c r="J35" s="41"/>
      <c r="K35" s="38">
        <v>8</v>
      </c>
      <c r="L35" s="38">
        <f t="shared" si="14"/>
        <v>8</v>
      </c>
      <c r="M35" s="44">
        <f t="shared" si="20"/>
        <v>0</v>
      </c>
      <c r="N35" s="17">
        <f t="shared" si="21"/>
        <v>15</v>
      </c>
      <c r="O35" s="54">
        <f t="shared" si="15"/>
        <v>0</v>
      </c>
      <c r="P35" s="59">
        <f t="shared" si="16"/>
        <v>0</v>
      </c>
    </row>
    <row r="36" spans="1:16" ht="12.75" thickBot="1" thickTop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2.75" customHeight="1">
      <c r="A37" s="32" t="s">
        <v>18</v>
      </c>
      <c r="B37" s="68" t="s">
        <v>37</v>
      </c>
      <c r="C37" s="68"/>
      <c r="D37" s="68"/>
      <c r="E37" s="68"/>
      <c r="F37" s="68" t="s">
        <v>38</v>
      </c>
      <c r="G37" s="68"/>
      <c r="H37" s="68"/>
      <c r="I37" s="68"/>
      <c r="J37" s="68" t="s">
        <v>39</v>
      </c>
      <c r="K37" s="68"/>
      <c r="L37" s="68"/>
      <c r="M37" s="68"/>
      <c r="N37" s="66" t="s">
        <v>35</v>
      </c>
      <c r="O37" s="64" t="s">
        <v>9</v>
      </c>
      <c r="P37" s="65"/>
    </row>
    <row r="38" spans="1:16" ht="11.25">
      <c r="A38" s="33" t="s">
        <v>0</v>
      </c>
      <c r="B38" s="6" t="s">
        <v>10</v>
      </c>
      <c r="C38" s="7" t="s">
        <v>6</v>
      </c>
      <c r="D38" s="7" t="s">
        <v>8</v>
      </c>
      <c r="E38" s="8" t="s">
        <v>7</v>
      </c>
      <c r="F38" s="6" t="s">
        <v>10</v>
      </c>
      <c r="G38" s="7" t="s">
        <v>6</v>
      </c>
      <c r="H38" s="7" t="s">
        <v>8</v>
      </c>
      <c r="I38" s="8" t="s">
        <v>7</v>
      </c>
      <c r="J38" s="6" t="s">
        <v>10</v>
      </c>
      <c r="K38" s="7" t="s">
        <v>6</v>
      </c>
      <c r="L38" s="7" t="s">
        <v>8</v>
      </c>
      <c r="M38" s="8" t="s">
        <v>7</v>
      </c>
      <c r="N38" s="67"/>
      <c r="O38" s="1" t="s">
        <v>34</v>
      </c>
      <c r="P38" s="34" t="s">
        <v>36</v>
      </c>
    </row>
    <row r="39" spans="1:16" ht="12">
      <c r="A39" s="35" t="s">
        <v>19</v>
      </c>
      <c r="B39" s="18">
        <v>104.41</v>
      </c>
      <c r="C39" s="15">
        <f>RANK(B39,B$39:B$40,1)</f>
        <v>1</v>
      </c>
      <c r="D39" s="15" t="str">
        <f>IF(C39=1,"0",C39)</f>
        <v>0</v>
      </c>
      <c r="E39" s="22">
        <f>(B39*1000)/B$50</f>
        <v>1169.3358718781499</v>
      </c>
      <c r="F39" s="18">
        <v>103.79</v>
      </c>
      <c r="G39" s="15">
        <f>RANK(F39,F$39:F$40,1)</f>
        <v>1</v>
      </c>
      <c r="H39" s="15" t="str">
        <f>IF(G39=1,"0",G39)</f>
        <v>0</v>
      </c>
      <c r="I39" s="14">
        <f>(F39*1000)/B$51</f>
        <v>1150.5376344086023</v>
      </c>
      <c r="J39" s="18">
        <v>116.79</v>
      </c>
      <c r="K39" s="15">
        <f>RANK(J39,J$39:J$40,1)</f>
        <v>1</v>
      </c>
      <c r="L39" s="15" t="str">
        <f>IF(K39=1,"0",K39)</f>
        <v>0</v>
      </c>
      <c r="M39" s="14">
        <f>(J39*1000)/B$52</f>
        <v>1355.8161133039239</v>
      </c>
      <c r="N39" s="17">
        <f>D39+H39+L39-MAX(D39,H39,L39)</f>
        <v>0</v>
      </c>
      <c r="O39" s="52">
        <f>(E39+I39+M39-MAX(E39,I39,M39))/2</f>
        <v>1159.936753143376</v>
      </c>
      <c r="P39" s="58">
        <f>MIN(E39,I39,M39)</f>
        <v>1150.5376344086023</v>
      </c>
    </row>
    <row r="40" spans="1:16" ht="12.75" thickBot="1">
      <c r="A40" s="36" t="s">
        <v>20</v>
      </c>
      <c r="B40" s="37">
        <v>110.39</v>
      </c>
      <c r="C40" s="38">
        <f>RANK(B40,B$39:B$40,1)</f>
        <v>2</v>
      </c>
      <c r="D40" s="38">
        <f>IF(C40=1,"0",C40)</f>
        <v>2</v>
      </c>
      <c r="E40" s="39">
        <f>(B40*1000)/B$50</f>
        <v>1236.3086571844551</v>
      </c>
      <c r="F40" s="37">
        <v>111.4</v>
      </c>
      <c r="G40" s="38">
        <f>RANK(F40,F$39:F$40,1)</f>
        <v>2</v>
      </c>
      <c r="H40" s="38">
        <f>IF(G40=1,"0",G40)</f>
        <v>2</v>
      </c>
      <c r="I40" s="40">
        <f>(F40*1000)/B$51</f>
        <v>1234.896352954218</v>
      </c>
      <c r="J40" s="41">
        <v>190</v>
      </c>
      <c r="K40" s="38">
        <v>2</v>
      </c>
      <c r="L40" s="38">
        <f>IF(K40=1,"0",K40)</f>
        <v>2</v>
      </c>
      <c r="M40" s="40">
        <f>(J40*1000)/B$52</f>
        <v>2205.711632226608</v>
      </c>
      <c r="N40" s="42">
        <f>D40+H40+L40-MAX(D40,H40,L40)</f>
        <v>4</v>
      </c>
      <c r="O40" s="54">
        <f>(E40+I40+M40-MAX(E40,I40,M40))/2</f>
        <v>1235.6025050693363</v>
      </c>
      <c r="P40" s="59">
        <f>MIN(E40,I40,M40)</f>
        <v>1234.896352954218</v>
      </c>
    </row>
    <row r="41" spans="1:16" ht="12.75" thickBot="1" thickTop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12.75" customHeight="1">
      <c r="A42" s="32" t="s">
        <v>21</v>
      </c>
      <c r="B42" s="68" t="s">
        <v>37</v>
      </c>
      <c r="C42" s="68"/>
      <c r="D42" s="68"/>
      <c r="E42" s="68"/>
      <c r="F42" s="68" t="s">
        <v>38</v>
      </c>
      <c r="G42" s="68"/>
      <c r="H42" s="68"/>
      <c r="I42" s="68"/>
      <c r="J42" s="68" t="s">
        <v>39</v>
      </c>
      <c r="K42" s="68"/>
      <c r="L42" s="68"/>
      <c r="M42" s="68"/>
      <c r="N42" s="66" t="s">
        <v>35</v>
      </c>
      <c r="O42" s="64" t="s">
        <v>9</v>
      </c>
      <c r="P42" s="65"/>
    </row>
    <row r="43" spans="1:16" ht="11.25">
      <c r="A43" s="33" t="s">
        <v>0</v>
      </c>
      <c r="B43" s="6" t="s">
        <v>10</v>
      </c>
      <c r="C43" s="7" t="s">
        <v>6</v>
      </c>
      <c r="D43" s="7" t="s">
        <v>8</v>
      </c>
      <c r="E43" s="8" t="s">
        <v>7</v>
      </c>
      <c r="F43" s="6" t="s">
        <v>10</v>
      </c>
      <c r="G43" s="7" t="s">
        <v>6</v>
      </c>
      <c r="H43" s="7" t="s">
        <v>8</v>
      </c>
      <c r="I43" s="8" t="s">
        <v>7</v>
      </c>
      <c r="J43" s="6" t="s">
        <v>10</v>
      </c>
      <c r="K43" s="7" t="s">
        <v>6</v>
      </c>
      <c r="L43" s="7" t="s">
        <v>8</v>
      </c>
      <c r="M43" s="8" t="s">
        <v>7</v>
      </c>
      <c r="N43" s="67"/>
      <c r="O43" s="1" t="s">
        <v>34</v>
      </c>
      <c r="P43" s="34" t="s">
        <v>36</v>
      </c>
    </row>
    <row r="44" spans="1:16" ht="12">
      <c r="A44" s="35" t="s">
        <v>4</v>
      </c>
      <c r="B44" s="18">
        <v>109.41</v>
      </c>
      <c r="C44" s="15">
        <f>RANK(B44,B$44:B$47,1)</f>
        <v>1</v>
      </c>
      <c r="D44" s="15" t="str">
        <f>IF(C44=1,"0",C44)</f>
        <v>0</v>
      </c>
      <c r="E44" s="22">
        <f>(B44*1000)/B$50</f>
        <v>1225.3331840071676</v>
      </c>
      <c r="F44" s="18">
        <v>105.67</v>
      </c>
      <c r="G44" s="15">
        <f>RANK(F44,F$44:F$47,1)</f>
        <v>1</v>
      </c>
      <c r="H44" s="15" t="str">
        <f>IF(G44=1,"0",G44)</f>
        <v>0</v>
      </c>
      <c r="I44" s="14">
        <f>(F44*1000)/B$51</f>
        <v>1171.377896020397</v>
      </c>
      <c r="J44" s="18">
        <v>137.01</v>
      </c>
      <c r="K44" s="15">
        <f>RANK(J44,J$44:J$47,1)</f>
        <v>2</v>
      </c>
      <c r="L44" s="15">
        <f>IF(K44=1,"0",K44)</f>
        <v>2</v>
      </c>
      <c r="M44" s="14">
        <f>(J44*1000)/B$52</f>
        <v>1590.5502670071976</v>
      </c>
      <c r="N44" s="17">
        <f>D44+H44+L44-MAX(D44,H44,L44)</f>
        <v>0</v>
      </c>
      <c r="O44" s="52">
        <f>(E44+I44+M44-MAX(E44,I44,M44))/2</f>
        <v>1198.3555400137825</v>
      </c>
      <c r="P44" s="58">
        <f>MIN(E44,I44,M44)</f>
        <v>1171.377896020397</v>
      </c>
    </row>
    <row r="45" spans="1:16" ht="12">
      <c r="A45" s="35" t="s">
        <v>31</v>
      </c>
      <c r="B45" s="18">
        <v>131.07</v>
      </c>
      <c r="C45" s="15">
        <f>RANK(B45,B$44:B$47,1)</f>
        <v>3</v>
      </c>
      <c r="D45" s="15">
        <f>IF(C45=1,"0",C45)</f>
        <v>3</v>
      </c>
      <c r="E45" s="22">
        <f>(B45*1000)/B$50</f>
        <v>1467.9135401500728</v>
      </c>
      <c r="F45" s="18">
        <v>274.26</v>
      </c>
      <c r="G45" s="15">
        <f>RANK(F45,F$44:F$47,1)</f>
        <v>3</v>
      </c>
      <c r="H45" s="15">
        <f>IF(G45=1,"0",G45)</f>
        <v>3</v>
      </c>
      <c r="I45" s="14">
        <f>(F45*1000)/B$51</f>
        <v>3040.239441303625</v>
      </c>
      <c r="J45" s="19">
        <v>127.65</v>
      </c>
      <c r="K45" s="15">
        <f>RANK(J45,J$44:J$47,1)</f>
        <v>1</v>
      </c>
      <c r="L45" s="15" t="str">
        <f>IF(K45=1,"0",K45)</f>
        <v>0</v>
      </c>
      <c r="M45" s="14">
        <f>(J45*1000)/B$52</f>
        <v>1481.8899465985605</v>
      </c>
      <c r="N45" s="17">
        <f>D45+H45+L45-MAX(D45,H45,L45)</f>
        <v>3</v>
      </c>
      <c r="O45" s="52">
        <f>(E45+I45+M45-MAX(E45,I45,M45))/2</f>
        <v>1474.9017433743168</v>
      </c>
      <c r="P45" s="58">
        <f>MIN(E45,I45,M45)</f>
        <v>1467.9135401500728</v>
      </c>
    </row>
    <row r="46" spans="1:16" ht="12">
      <c r="A46" s="35" t="s">
        <v>32</v>
      </c>
      <c r="B46" s="18">
        <v>129.98</v>
      </c>
      <c r="C46" s="15">
        <f>RANK(B46,B$44:B$47,1)</f>
        <v>2</v>
      </c>
      <c r="D46" s="15">
        <f>IF(C46=1,"0",C46)</f>
        <v>2</v>
      </c>
      <c r="E46" s="22">
        <f>(B46*1000)/B$50</f>
        <v>1455.7061261059466</v>
      </c>
      <c r="F46" s="18"/>
      <c r="G46" s="15">
        <v>4</v>
      </c>
      <c r="H46" s="15">
        <f>IF(G46=1,"0",G46)</f>
        <v>4</v>
      </c>
      <c r="I46" s="14">
        <f>(F46*1000)/B$51</f>
        <v>0</v>
      </c>
      <c r="J46" s="19"/>
      <c r="K46" s="15">
        <v>3</v>
      </c>
      <c r="L46" s="15">
        <f>IF(K46=1,"0",K46)</f>
        <v>3</v>
      </c>
      <c r="M46" s="14">
        <f>(J46*1000)/B$52</f>
        <v>0</v>
      </c>
      <c r="N46" s="17">
        <f>D46+H46+L46-MAX(D46,H46,L46)</f>
        <v>5</v>
      </c>
      <c r="O46" s="52">
        <f>(E46+I46+M46-MAX(E46,I46,M46))/2</f>
        <v>0</v>
      </c>
      <c r="P46" s="58">
        <f>MIN(E46,I46,M46)</f>
        <v>0</v>
      </c>
    </row>
    <row r="47" spans="1:16" ht="12.75" thickBot="1">
      <c r="A47" s="36" t="s">
        <v>33</v>
      </c>
      <c r="B47" s="41">
        <v>138.71</v>
      </c>
      <c r="C47" s="38">
        <f>RANK(B47,B$44:B$47,1)</f>
        <v>4</v>
      </c>
      <c r="D47" s="38">
        <f>IF(C47=1,"0",C47)</f>
        <v>4</v>
      </c>
      <c r="E47" s="43">
        <f>(B47*1000)/B$50</f>
        <v>1553.477433083212</v>
      </c>
      <c r="F47" s="41">
        <v>250.92</v>
      </c>
      <c r="G47" s="38">
        <f>RANK(F47,F$44:F$47,1)</f>
        <v>2</v>
      </c>
      <c r="H47" s="38">
        <f>IF(G47=1,"0",G47)</f>
        <v>2</v>
      </c>
      <c r="I47" s="44">
        <f>(F47*1000)/B$51</f>
        <v>2781.5098104423014</v>
      </c>
      <c r="J47" s="41"/>
      <c r="K47" s="38">
        <v>4</v>
      </c>
      <c r="L47" s="38">
        <f>IF(K47=1,"0",K47)</f>
        <v>4</v>
      </c>
      <c r="M47" s="44">
        <f>(J47*1000)/B$52</f>
        <v>0</v>
      </c>
      <c r="N47" s="42">
        <f>D47+H47+L47-MAX(D47,H47,L47)</f>
        <v>6</v>
      </c>
      <c r="O47" s="54">
        <f>(E47+I47)/2</f>
        <v>2167.4936217627564</v>
      </c>
      <c r="P47" s="59">
        <f>MIN(E47,I47,M47)</f>
        <v>0</v>
      </c>
    </row>
    <row r="48" spans="1:16" ht="11.25">
      <c r="A48" s="24"/>
      <c r="B48" s="27"/>
      <c r="C48" s="28"/>
      <c r="D48" s="28"/>
      <c r="E48" s="29"/>
      <c r="F48" s="27"/>
      <c r="G48" s="28"/>
      <c r="H48" s="28"/>
      <c r="I48" s="29"/>
      <c r="J48" s="27"/>
      <c r="K48" s="28"/>
      <c r="L48" s="28"/>
      <c r="M48" s="29"/>
      <c r="N48" s="30"/>
      <c r="O48" s="25"/>
      <c r="P48" s="26"/>
    </row>
    <row r="50" spans="1:2" ht="11.25">
      <c r="A50" s="13" t="s">
        <v>11</v>
      </c>
      <c r="B50" s="3">
        <v>89.29</v>
      </c>
    </row>
    <row r="51" spans="1:2" ht="11.25">
      <c r="A51" s="13" t="s">
        <v>12</v>
      </c>
      <c r="B51" s="3">
        <v>90.21</v>
      </c>
    </row>
    <row r="52" spans="1:2" ht="11.25">
      <c r="A52" s="13" t="s">
        <v>13</v>
      </c>
      <c r="B52" s="3">
        <v>86.14</v>
      </c>
    </row>
    <row r="53" ht="11.25">
      <c r="A53" s="13"/>
    </row>
  </sheetData>
  <sheetProtection/>
  <mergeCells count="30">
    <mergeCell ref="A26:P26"/>
    <mergeCell ref="B27:E27"/>
    <mergeCell ref="A17:O17"/>
    <mergeCell ref="B18:E18"/>
    <mergeCell ref="F18:I18"/>
    <mergeCell ref="J18:M18"/>
    <mergeCell ref="N18:N19"/>
    <mergeCell ref="O18:P18"/>
    <mergeCell ref="F27:I27"/>
    <mergeCell ref="J27:M27"/>
    <mergeCell ref="N27:N28"/>
    <mergeCell ref="O27:P27"/>
    <mergeCell ref="A1:P2"/>
    <mergeCell ref="B3:E3"/>
    <mergeCell ref="F3:I3"/>
    <mergeCell ref="J3:M3"/>
    <mergeCell ref="N3:N4"/>
    <mergeCell ref="O3:P3"/>
    <mergeCell ref="B42:E42"/>
    <mergeCell ref="F42:I42"/>
    <mergeCell ref="J42:M42"/>
    <mergeCell ref="N42:N43"/>
    <mergeCell ref="O42:P42"/>
    <mergeCell ref="A36:P36"/>
    <mergeCell ref="A41:P41"/>
    <mergeCell ref="B37:E37"/>
    <mergeCell ref="F37:I37"/>
    <mergeCell ref="J37:M37"/>
    <mergeCell ref="N37:N38"/>
    <mergeCell ref="O37:P37"/>
  </mergeCells>
  <printOptions/>
  <pageMargins left="0.76" right="0.11811023622047245" top="0" bottom="0.38" header="0.31496062992125984" footer="0.15"/>
  <pageSetup horizontalDpi="600" verticalDpi="600" orientation="landscape" paperSize="9" scale="9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Xabi Taberna</dc:creator>
  <cp:keywords/>
  <dc:description/>
  <cp:lastModifiedBy>Marta Vega</cp:lastModifiedBy>
  <cp:lastPrinted>2013-05-06T07:03:35Z</cp:lastPrinted>
  <dcterms:created xsi:type="dcterms:W3CDTF">2011-12-15T09:30:45Z</dcterms:created>
  <dcterms:modified xsi:type="dcterms:W3CDTF">2013-05-23T06:03:52Z</dcterms:modified>
  <cp:category/>
  <cp:version/>
  <cp:contentType/>
  <cp:contentStatus/>
</cp:coreProperties>
</file>